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G4" i="1"/>
  <c r="F4" i="1"/>
  <c r="E4" i="1"/>
  <c r="L4" i="1" l="1"/>
  <c r="J4" i="1"/>
  <c r="N4" i="1"/>
  <c r="K4" i="1"/>
  <c r="I4" i="1"/>
  <c r="M4" i="1"/>
  <c r="H4" i="1"/>
  <c r="H5" i="1"/>
  <c r="L5" i="1" l="1"/>
  <c r="A50" i="1"/>
  <c r="B50" i="1" s="1"/>
  <c r="I5" i="1" s="1"/>
  <c r="A55" i="1"/>
  <c r="B55" i="1" s="1"/>
  <c r="K5" i="1" s="1"/>
  <c r="A52" i="1"/>
  <c r="B52" i="1" s="1"/>
  <c r="M5" i="1" s="1"/>
  <c r="A51" i="1"/>
  <c r="B51" i="1" s="1"/>
  <c r="J5" i="1" s="1"/>
  <c r="A54" i="1"/>
  <c r="B54" i="1" s="1"/>
  <c r="A53" i="1"/>
  <c r="B53" i="1" s="1"/>
  <c r="N5" i="1" s="1"/>
</calcChain>
</file>

<file path=xl/sharedStrings.xml><?xml version="1.0" encoding="utf-8"?>
<sst xmlns="http://schemas.openxmlformats.org/spreadsheetml/2006/main" count="26" uniqueCount="26">
  <si>
    <t>b</t>
  </si>
  <si>
    <t>t</t>
  </si>
  <si>
    <t>Fye (Mpa)</t>
  </si>
  <si>
    <t>b/t</t>
  </si>
  <si>
    <t>0.65*√(E/Fye)</t>
  </si>
  <si>
    <t>1.12*√(E/Fye)</t>
  </si>
  <si>
    <t>1.4*√(E/Fye)</t>
  </si>
  <si>
    <t>D (mm)</t>
  </si>
  <si>
    <t>نتیجه کنترل ابعاد بال</t>
  </si>
  <si>
    <t>پارامترهای مدل سازی</t>
  </si>
  <si>
    <t>زاویه چرخش خمیری rad</t>
  </si>
  <si>
    <t>تنش پسماند</t>
  </si>
  <si>
    <t>معیارهای پذیرش-زاویه چرخش خمیری</t>
  </si>
  <si>
    <t>کلیه اعضا</t>
  </si>
  <si>
    <t>a</t>
  </si>
  <si>
    <t>c</t>
  </si>
  <si>
    <t>IO</t>
  </si>
  <si>
    <t>LS</t>
  </si>
  <si>
    <t>CP</t>
  </si>
  <si>
    <t xml:space="preserve">  </t>
  </si>
  <si>
    <t>θy</t>
  </si>
  <si>
    <t>رنگ سلول های اعداد ورودی ↓</t>
  </si>
  <si>
    <t>(رنگ)</t>
  </si>
  <si>
    <t>تهیه کننده : مهندس انوش فقیهی</t>
  </si>
  <si>
    <t>P/Pcl &lt; 0.2</t>
  </si>
  <si>
    <r>
      <t>محاسبه پارامترهای مفاصل پلاستیک M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B Nazanin"/>
        <charset val="178"/>
      </rPr>
      <t>-M</t>
    </r>
    <r>
      <rPr>
        <b/>
        <sz val="12"/>
        <color theme="1"/>
        <rFont val="Times New Roman"/>
        <family val="1"/>
      </rPr>
      <t>2</t>
    </r>
    <r>
      <rPr>
        <b/>
        <sz val="12"/>
        <color theme="1"/>
        <rFont val="B Nazanin"/>
        <charset val="178"/>
      </rPr>
      <t xml:space="preserve"> برای ستونهای باکس بر طبق جدول 5-3  نشریه 360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</si>
</sst>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b/>
      <sz val="10"/>
      <color theme="1"/>
      <name val="B Zar"/>
      <charset val="178"/>
    </font>
    <font>
      <b/>
      <sz val="12"/>
      <color theme="1"/>
      <name val="Times New Roman"/>
      <family val="1"/>
    </font>
    <font>
      <b/>
      <sz val="12"/>
      <color theme="1"/>
      <name val="B Nazanin"/>
      <charset val="178"/>
    </font>
    <font>
      <b/>
      <sz val="14"/>
      <color theme="1"/>
      <name val="B Zar"/>
      <charset val="178"/>
    </font>
    <font>
      <b/>
      <sz val="10.5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0" fillId="14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</xdr:colOff>
      <xdr:row>5</xdr:row>
      <xdr:rowOff>25400</xdr:rowOff>
    </xdr:from>
    <xdr:to>
      <xdr:col>6</xdr:col>
      <xdr:colOff>522429</xdr:colOff>
      <xdr:row>16</xdr:row>
      <xdr:rowOff>63500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5550" y="1327150"/>
          <a:ext cx="3919679" cy="252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zoomScale="120" zoomScaleNormal="120" workbookViewId="0">
      <selection activeCell="A5" sqref="A5:B5"/>
    </sheetView>
  </sheetViews>
  <sheetFormatPr defaultRowHeight="14.4" x14ac:dyDescent="0.3"/>
  <cols>
    <col min="3" max="3" width="12.77734375" customWidth="1"/>
    <col min="5" max="6" width="14" customWidth="1"/>
    <col min="7" max="7" width="13.88671875" customWidth="1"/>
    <col min="8" max="8" width="33" customWidth="1"/>
    <col min="9" max="9" width="9.77734375" customWidth="1"/>
    <col min="10" max="10" width="9.88671875" customWidth="1"/>
    <col min="11" max="11" width="9.21875" customWidth="1"/>
    <col min="12" max="12" width="9.5546875" customWidth="1"/>
    <col min="13" max="13" width="9.21875" customWidth="1"/>
    <col min="14" max="14" width="9.33203125" customWidth="1"/>
  </cols>
  <sheetData>
    <row r="1" spans="1:14" ht="20.399999999999999" x14ac:dyDescent="0.3">
      <c r="A1" s="20" t="s">
        <v>25</v>
      </c>
      <c r="B1" s="20"/>
      <c r="C1" s="20"/>
      <c r="D1" s="20"/>
      <c r="E1" s="20"/>
      <c r="F1" s="20"/>
      <c r="G1" s="20"/>
      <c r="H1" s="16" t="s">
        <v>21</v>
      </c>
      <c r="I1" s="22" t="s">
        <v>9</v>
      </c>
      <c r="J1" s="22"/>
      <c r="K1" s="22"/>
      <c r="L1" s="24" t="s">
        <v>12</v>
      </c>
      <c r="M1" s="24"/>
      <c r="N1" s="24"/>
    </row>
    <row r="2" spans="1:14" ht="18.600000000000001" x14ac:dyDescent="0.6">
      <c r="A2" s="20"/>
      <c r="B2" s="20"/>
      <c r="C2" s="20"/>
      <c r="D2" s="20"/>
      <c r="E2" s="20"/>
      <c r="F2" s="20"/>
      <c r="G2" s="20"/>
      <c r="H2" s="15" t="s">
        <v>22</v>
      </c>
      <c r="I2" s="23" t="s">
        <v>10</v>
      </c>
      <c r="J2" s="23"/>
      <c r="K2" s="2" t="s">
        <v>11</v>
      </c>
      <c r="L2" s="25" t="s">
        <v>13</v>
      </c>
      <c r="M2" s="26"/>
      <c r="N2" s="26"/>
    </row>
    <row r="3" spans="1:14" ht="19.2" customHeight="1" x14ac:dyDescent="0.3">
      <c r="A3" s="7" t="s">
        <v>7</v>
      </c>
      <c r="B3" s="7" t="s">
        <v>1</v>
      </c>
      <c r="C3" s="10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12" t="s">
        <v>8</v>
      </c>
      <c r="I3" s="3" t="s">
        <v>14</v>
      </c>
      <c r="J3" s="3" t="s">
        <v>0</v>
      </c>
      <c r="K3" s="3" t="s">
        <v>15</v>
      </c>
      <c r="L3" s="3" t="s">
        <v>16</v>
      </c>
      <c r="M3" s="3" t="s">
        <v>17</v>
      </c>
      <c r="N3" s="3" t="s">
        <v>18</v>
      </c>
    </row>
    <row r="4" spans="1:14" ht="21.6" customHeight="1" x14ac:dyDescent="0.3">
      <c r="A4" s="11">
        <v>200</v>
      </c>
      <c r="B4" s="11">
        <v>12</v>
      </c>
      <c r="C4" s="11">
        <v>259</v>
      </c>
      <c r="D4" s="8">
        <f>(A4-2*B4)/B4</f>
        <v>14.666666666666666</v>
      </c>
      <c r="E4" s="9">
        <f>0.65*SQRT(200000/C4)</f>
        <v>18.062525467243674</v>
      </c>
      <c r="F4" s="9">
        <f>1.12*SQRT(200000/C4)</f>
        <v>31.123120805096793</v>
      </c>
      <c r="G4" s="9">
        <f>1.4*SQRT(200000/C4)</f>
        <v>38.903901006370987</v>
      </c>
      <c r="H4" s="6" t="str">
        <f>IF(D4&lt;=E4,"b/t &lt; 0.65*√(E/Fye)",IF(AND(D4&gt;=F4,D4&lt;=G4),"1.12*√(E/Fye) &lt; b/t &lt; 1.4*√(E/Fye)",IF(D4&gt;G4,"b/t &gt; 1.4*√(E/Fye)","0.65*√(E/Fye) &lt; b/t &lt; 1.12*√(E/Fye)")))</f>
        <v>b/t &lt; 0.65*√(E/Fye)</v>
      </c>
      <c r="I4" s="13" t="str">
        <f>IF(D4&lt;=E4,"9 θy",IF(AND(D4&gt;=F4,D4&lt;=G4),"4 θy",IF(OR(D4&gt;G4),"----","درون یابی↓")))</f>
        <v>9 θy</v>
      </c>
      <c r="J4" s="13" t="str">
        <f>IF(D4&lt;=E4,"11 θy",IF(AND(D4&gt;=F4,D4&lt;=G4),"6 θy",IF(OR(D4&gt;G4),"----","درون یابی↓")))</f>
        <v>11 θy</v>
      </c>
      <c r="K4" s="13">
        <f>IF(D4&lt;=E4,0.6,IF(AND(D4&gt;=F4,D4&lt;=G4),0.2,IF(OR(D4&gt;G4),"----","درون یابی↓")))</f>
        <v>0.6</v>
      </c>
      <c r="L4" s="13" t="str">
        <f>IF(D4&lt;=E4,"θy",IF(AND(D4&gt;=F4,D4&lt;=G4),"0.25 θy",IF(OR(D4&gt;G4),"----","درون یابی↓")))</f>
        <v>θy</v>
      </c>
      <c r="M4" s="13" t="str">
        <f>IF(D4&lt;=E4,"9 θy",IF(AND(D4&gt;=F4,D4&lt;=G4),"3 θy",IF(OR(D4&gt;G4),"----","درون یابی↓")))</f>
        <v>9 θy</v>
      </c>
      <c r="N4" s="13" t="str">
        <f>IF(D4&lt;=E4,"11 θy",IF(AND(D4&gt;=F4,D4&lt;=G4),"4 θy",IF(OR(D4&gt;G4),"----","درون یابی↓")))</f>
        <v>11 θy</v>
      </c>
    </row>
    <row r="5" spans="1:14" ht="22.8" customHeight="1" x14ac:dyDescent="0.3">
      <c r="A5" s="29" t="s">
        <v>24</v>
      </c>
      <c r="B5" s="29"/>
      <c r="H5" s="4" t="str">
        <f>IF(D4&gt;G4,"رفتار تیر, نیرو کنترل است","رفتار تیر, تغییر شکل کنترل است")</f>
        <v>رفتار تیر, تغییر شکل کنترل است</v>
      </c>
      <c r="I5" s="14" t="str">
        <f>IF(I4="درون یابی↓",B50&amp;" "&amp;C50,"-------")</f>
        <v>-------</v>
      </c>
      <c r="J5" s="13" t="str">
        <f>IF(J4="درون یابی↓",B51&amp;" "&amp;C50,"-------")</f>
        <v>-------</v>
      </c>
      <c r="K5" s="13" t="str">
        <f>IF(K4="درون یابی↓",B55,"-------")</f>
        <v>-------</v>
      </c>
      <c r="L5" s="13" t="str">
        <f>IF(L4="درون یابی↓",B54&amp;" "&amp;C50,"-------")</f>
        <v>-------</v>
      </c>
      <c r="M5" s="13" t="str">
        <f>IF(M4="درون یابی↓",B52&amp;" "&amp;C50,"-------")</f>
        <v>-------</v>
      </c>
      <c r="N5" s="13" t="str">
        <f>IF(N4="درون یابی↓",B53&amp;" "&amp;C50,"-------")</f>
        <v>-------</v>
      </c>
    </row>
    <row r="6" spans="1:14" ht="20.399999999999999" customHeight="1" x14ac:dyDescent="0.3">
      <c r="A6" s="19"/>
    </row>
    <row r="7" spans="1:14" ht="22.2" customHeight="1" x14ac:dyDescent="0.3">
      <c r="H7" s="17"/>
      <c r="I7" s="27"/>
      <c r="J7" s="27"/>
    </row>
    <row r="8" spans="1:14" ht="20.399999999999999" customHeight="1" x14ac:dyDescent="0.3">
      <c r="H8" s="18"/>
      <c r="I8" s="28"/>
      <c r="J8" s="28"/>
    </row>
    <row r="9" spans="1:14" ht="22.8" x14ac:dyDescent="0.3">
      <c r="H9" s="21" t="s">
        <v>23</v>
      </c>
      <c r="I9" s="21"/>
      <c r="J9" s="21"/>
      <c r="K9" s="21"/>
      <c r="L9" s="21"/>
      <c r="M9" s="21"/>
    </row>
    <row r="10" spans="1:14" ht="22.8" x14ac:dyDescent="0.3">
      <c r="H10" s="21"/>
      <c r="I10" s="21"/>
      <c r="J10" s="21"/>
      <c r="K10" s="21"/>
      <c r="L10" s="21"/>
      <c r="M10" s="21"/>
    </row>
    <row r="13" spans="1:14" x14ac:dyDescent="0.3">
      <c r="H13" t="s">
        <v>19</v>
      </c>
    </row>
    <row r="50" spans="1:3" x14ac:dyDescent="0.3">
      <c r="A50" t="str">
        <f>IF(I4="درون یابی↓",(9*(D4-F4)/(E4-F4))+(4*(D4-E4)/(F4-E4)),"-------")</f>
        <v>-------</v>
      </c>
      <c r="B50" s="1" t="e">
        <f t="shared" ref="B50:B55" si="0">ROUND(A50,2)</f>
        <v>#VALUE!</v>
      </c>
      <c r="C50" s="1" t="s">
        <v>20</v>
      </c>
    </row>
    <row r="51" spans="1:3" x14ac:dyDescent="0.3">
      <c r="A51" t="str">
        <f>IF(I4="درون یابی↓",(11*(D4-F4)/(E4-F4))+(6*(D4-E4)/(F4-E4)),"-------")</f>
        <v>-------</v>
      </c>
      <c r="B51" s="1" t="e">
        <f t="shared" si="0"/>
        <v>#VALUE!</v>
      </c>
    </row>
    <row r="52" spans="1:3" x14ac:dyDescent="0.3">
      <c r="A52" t="str">
        <f>IF(I4="درون یابی↓",(9*(D4-F4)/(E4-F4))+(3*(D4-E4)/(F4-E4)),"-------")</f>
        <v>-------</v>
      </c>
      <c r="B52" s="1" t="e">
        <f t="shared" si="0"/>
        <v>#VALUE!</v>
      </c>
    </row>
    <row r="53" spans="1:3" x14ac:dyDescent="0.3">
      <c r="A53" t="str">
        <f>IF(I4="درون یابی↓",(11*(D4-F4)/(E4-F4))+(4*(D4-E4)/(F4-E4)),"-------")</f>
        <v>-------</v>
      </c>
      <c r="B53" s="1" t="e">
        <f t="shared" si="0"/>
        <v>#VALUE!</v>
      </c>
    </row>
    <row r="54" spans="1:3" x14ac:dyDescent="0.3">
      <c r="A54" t="str">
        <f>IF(I4="درون یابی↓",(1*(D4-F4)/(E4-F4))+(0.25*(D4-E4)/(F4-E4)),"-------")</f>
        <v>-------</v>
      </c>
      <c r="B54" s="1" t="e">
        <f t="shared" si="0"/>
        <v>#VALUE!</v>
      </c>
    </row>
    <row r="55" spans="1:3" x14ac:dyDescent="0.3">
      <c r="A55" t="str">
        <f>IF(I4="درون یابی↓",(0.6*(D4-F4)/(E4-F4))+(0.2*(D4-E4)/(F4-E4)),"-------")</f>
        <v>-------</v>
      </c>
      <c r="B55" s="1" t="e">
        <f t="shared" si="0"/>
        <v>#VALUE!</v>
      </c>
    </row>
  </sheetData>
  <mergeCells count="10">
    <mergeCell ref="A1:G2"/>
    <mergeCell ref="H9:M9"/>
    <mergeCell ref="H10:M10"/>
    <mergeCell ref="I1:K1"/>
    <mergeCell ref="I2:J2"/>
    <mergeCell ref="L1:N1"/>
    <mergeCell ref="L2:N2"/>
    <mergeCell ref="I7:J7"/>
    <mergeCell ref="I8:J8"/>
    <mergeCell ref="A5:B5"/>
  </mergeCells>
  <conditionalFormatting sqref="H5">
    <cfRule type="containsText" dxfId="0" priority="1" operator="containsText" text="رفتار تیر, نیرو کنترل است">
      <formula>NOT(ISERROR(SEARCH("رفتار تیر, نیرو کنترل است",H5)))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2018-06-18T17:21:26Z</dcterms:modified>
</cp:coreProperties>
</file>