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CZ6lQc5za+e6+3V2EA96BVQD5tTXQikZonjYiNPJHv4cSxzU0TeZO4znp/hkMHWXPuYYYZJSKv/gRKBEuHv47A==" workbookSaltValue="jixPfdz/Ik8MT2Y8kAIBXg==" workbookSpinCount="100000" lockStructure="1"/>
  <bookViews>
    <workbookView xWindow="240" yWindow="105" windowWidth="14805" windowHeight="8010" tabRatio="695" firstSheet="2" activeTab="4"/>
  </bookViews>
  <sheets>
    <sheet name="سیستم های  باربر جانبی" sheetId="1" r:id="rId1"/>
    <sheet name="گروه بندی ساختمان بر اساس اهمیت" sheetId="2" r:id="rId2"/>
    <sheet name="نسبت شتاب مبنای طرح A" sheetId="3" r:id="rId3"/>
    <sheet name="پارامترهای مرتبط با خاک" sheetId="4" r:id="rId4"/>
    <sheet name="محاسبات" sheetId="5" r:id="rId5"/>
  </sheets>
  <calcPr calcId="162913"/>
</workbook>
</file>

<file path=xl/calcChain.xml><?xml version="1.0" encoding="utf-8"?>
<calcChain xmlns="http://schemas.openxmlformats.org/spreadsheetml/2006/main">
  <c r="B18" i="5" l="1"/>
  <c r="F11" i="5" l="1"/>
  <c r="E11" i="5"/>
  <c r="J1" i="4"/>
  <c r="H1" i="4"/>
  <c r="F1" i="4"/>
  <c r="D1" i="4"/>
  <c r="D11" i="5"/>
  <c r="C11" i="5"/>
  <c r="C9" i="5"/>
  <c r="C7" i="5"/>
  <c r="F5" i="5"/>
  <c r="E5" i="5"/>
  <c r="D5" i="5"/>
  <c r="C5" i="5"/>
  <c r="B15" i="5" l="1"/>
  <c r="I7" i="5"/>
  <c r="I9" i="5"/>
  <c r="I11" i="5"/>
  <c r="I13" i="5"/>
  <c r="I15" i="5"/>
  <c r="I17" i="5"/>
  <c r="I19" i="5"/>
  <c r="I21" i="5"/>
  <c r="I23" i="5"/>
  <c r="I25" i="5"/>
  <c r="I27" i="5"/>
  <c r="I29" i="5"/>
  <c r="I31" i="5"/>
  <c r="I33" i="5"/>
  <c r="I6" i="5"/>
  <c r="I8" i="5"/>
  <c r="I10" i="5"/>
  <c r="I12" i="5"/>
  <c r="I14" i="5"/>
  <c r="I16" i="5"/>
  <c r="I18" i="5"/>
  <c r="I20" i="5"/>
  <c r="I22" i="5"/>
  <c r="I24" i="5"/>
  <c r="I26" i="5"/>
  <c r="I28" i="5"/>
  <c r="I30" i="5"/>
  <c r="I32" i="5"/>
  <c r="I34" i="5"/>
  <c r="I35" i="5"/>
  <c r="I37" i="5"/>
  <c r="I39" i="5"/>
  <c r="I41" i="5"/>
  <c r="I43" i="5"/>
  <c r="I45" i="5"/>
  <c r="I47" i="5"/>
  <c r="I49" i="5"/>
  <c r="I51" i="5"/>
  <c r="I53" i="5"/>
  <c r="I55" i="5"/>
  <c r="I57" i="5"/>
  <c r="I59" i="5"/>
  <c r="I61" i="5"/>
  <c r="I63" i="5"/>
  <c r="I65" i="5"/>
  <c r="I67" i="5"/>
  <c r="I69" i="5"/>
  <c r="I71" i="5"/>
  <c r="I73" i="5"/>
  <c r="I75" i="5"/>
  <c r="I77" i="5"/>
  <c r="I79" i="5"/>
  <c r="I81" i="5"/>
  <c r="I83" i="5"/>
  <c r="I85" i="5"/>
  <c r="I87" i="5"/>
  <c r="I89" i="5"/>
  <c r="I91" i="5"/>
  <c r="I93" i="5"/>
  <c r="I95" i="5"/>
  <c r="I97" i="5"/>
  <c r="I99" i="5"/>
  <c r="I101" i="5"/>
  <c r="I103" i="5"/>
  <c r="I105" i="5"/>
  <c r="I107" i="5"/>
  <c r="I109" i="5"/>
  <c r="I111" i="5"/>
  <c r="I113" i="5"/>
  <c r="I115" i="5"/>
  <c r="I117" i="5"/>
  <c r="I119" i="5"/>
  <c r="I121" i="5"/>
  <c r="I123" i="5"/>
  <c r="I125" i="5"/>
  <c r="I127" i="5"/>
  <c r="I129" i="5"/>
  <c r="I131" i="5"/>
  <c r="I133" i="5"/>
  <c r="I135" i="5"/>
  <c r="I137" i="5"/>
  <c r="I139" i="5"/>
  <c r="I141" i="5"/>
  <c r="I143" i="5"/>
  <c r="I145" i="5"/>
  <c r="I36" i="5"/>
  <c r="I38" i="5"/>
  <c r="I40" i="5"/>
  <c r="I42" i="5"/>
  <c r="I44" i="5"/>
  <c r="I46" i="5"/>
  <c r="I48" i="5"/>
  <c r="I50" i="5"/>
  <c r="I52" i="5"/>
  <c r="I54" i="5"/>
  <c r="I56" i="5"/>
  <c r="I58" i="5"/>
  <c r="I60" i="5"/>
  <c r="I62" i="5"/>
  <c r="I64" i="5"/>
  <c r="I66" i="5"/>
  <c r="I68" i="5"/>
  <c r="I70" i="5"/>
  <c r="I72" i="5"/>
  <c r="I74" i="5"/>
  <c r="I76" i="5"/>
  <c r="I78" i="5"/>
  <c r="I80" i="5"/>
  <c r="I82" i="5"/>
  <c r="I84" i="5"/>
  <c r="I86" i="5"/>
  <c r="I88" i="5"/>
  <c r="I90" i="5"/>
  <c r="I92" i="5"/>
  <c r="I94" i="5"/>
  <c r="I96" i="5"/>
  <c r="I98" i="5"/>
  <c r="I100" i="5"/>
  <c r="I102" i="5"/>
  <c r="I104" i="5"/>
  <c r="I106" i="5"/>
  <c r="I108" i="5"/>
  <c r="I110" i="5"/>
  <c r="I112" i="5"/>
  <c r="I114" i="5"/>
  <c r="I116" i="5"/>
  <c r="I118" i="5"/>
  <c r="I120" i="5"/>
  <c r="I122" i="5"/>
  <c r="I124" i="5"/>
  <c r="I126" i="5"/>
  <c r="I128" i="5"/>
  <c r="I130" i="5"/>
  <c r="I132" i="5"/>
  <c r="I134" i="5"/>
  <c r="I136" i="5"/>
  <c r="I138" i="5"/>
  <c r="I140" i="5"/>
  <c r="I142" i="5"/>
  <c r="I144" i="5"/>
  <c r="I5" i="5"/>
  <c r="J6" i="5"/>
  <c r="J8" i="5"/>
  <c r="J10" i="5"/>
  <c r="J12" i="5"/>
  <c r="J14" i="5"/>
  <c r="J16" i="5"/>
  <c r="J18" i="5"/>
  <c r="J7" i="5"/>
  <c r="J9" i="5"/>
  <c r="J11" i="5"/>
  <c r="J13" i="5"/>
  <c r="J15" i="5"/>
  <c r="J17" i="5"/>
  <c r="J19" i="5"/>
  <c r="J21" i="5"/>
  <c r="J23" i="5"/>
  <c r="J25" i="5"/>
  <c r="J27" i="5"/>
  <c r="J29" i="5"/>
  <c r="J31" i="5"/>
  <c r="J33" i="5"/>
  <c r="J35" i="5"/>
  <c r="J37" i="5"/>
  <c r="J39" i="5"/>
  <c r="J41" i="5"/>
  <c r="J43" i="5"/>
  <c r="J45" i="5"/>
  <c r="J47" i="5"/>
  <c r="J49" i="5"/>
  <c r="J51" i="5"/>
  <c r="J53" i="5"/>
  <c r="J55" i="5"/>
  <c r="J57" i="5"/>
  <c r="J59" i="5"/>
  <c r="J61" i="5"/>
  <c r="J63" i="5"/>
  <c r="J20" i="5"/>
  <c r="J24" i="5"/>
  <c r="J28" i="5"/>
  <c r="J32" i="5"/>
  <c r="J36" i="5"/>
  <c r="J40" i="5"/>
  <c r="J44" i="5"/>
  <c r="J48" i="5"/>
  <c r="J52" i="5"/>
  <c r="J56" i="5"/>
  <c r="J60" i="5"/>
  <c r="J64" i="5"/>
  <c r="J66" i="5"/>
  <c r="J68" i="5"/>
  <c r="J70" i="5"/>
  <c r="J72" i="5"/>
  <c r="J74" i="5"/>
  <c r="J76" i="5"/>
  <c r="J78" i="5"/>
  <c r="J80" i="5"/>
  <c r="J82" i="5"/>
  <c r="J84" i="5"/>
  <c r="J86" i="5"/>
  <c r="J88" i="5"/>
  <c r="J90" i="5"/>
  <c r="J92" i="5"/>
  <c r="J94" i="5"/>
  <c r="J96" i="5"/>
  <c r="J98" i="5"/>
  <c r="J100" i="5"/>
  <c r="J102" i="5"/>
  <c r="J104" i="5"/>
  <c r="J106" i="5"/>
  <c r="J108" i="5"/>
  <c r="J110" i="5"/>
  <c r="J112" i="5"/>
  <c r="J116" i="5"/>
  <c r="J120" i="5"/>
  <c r="J126" i="5"/>
  <c r="J130" i="5"/>
  <c r="J134" i="5"/>
  <c r="J140" i="5"/>
  <c r="J144" i="5"/>
  <c r="J22" i="5"/>
  <c r="J26" i="5"/>
  <c r="J30" i="5"/>
  <c r="J34" i="5"/>
  <c r="J38" i="5"/>
  <c r="J42" i="5"/>
  <c r="J46" i="5"/>
  <c r="J50" i="5"/>
  <c r="J54" i="5"/>
  <c r="J58" i="5"/>
  <c r="J62" i="5"/>
  <c r="J65" i="5"/>
  <c r="J67" i="5"/>
  <c r="J69" i="5"/>
  <c r="J71" i="5"/>
  <c r="J73" i="5"/>
  <c r="J75" i="5"/>
  <c r="J77" i="5"/>
  <c r="J79" i="5"/>
  <c r="J81" i="5"/>
  <c r="J83" i="5"/>
  <c r="J85" i="5"/>
  <c r="J87" i="5"/>
  <c r="J89" i="5"/>
  <c r="J91" i="5"/>
  <c r="J93" i="5"/>
  <c r="J95" i="5"/>
  <c r="J97" i="5"/>
  <c r="J99" i="5"/>
  <c r="J101" i="5"/>
  <c r="J103" i="5"/>
  <c r="J105" i="5"/>
  <c r="J107" i="5"/>
  <c r="J109" i="5"/>
  <c r="J111" i="5"/>
  <c r="J113" i="5"/>
  <c r="J115" i="5"/>
  <c r="J117" i="5"/>
  <c r="J119" i="5"/>
  <c r="J121" i="5"/>
  <c r="J123" i="5"/>
  <c r="J125" i="5"/>
  <c r="J127" i="5"/>
  <c r="J129" i="5"/>
  <c r="J131" i="5"/>
  <c r="J133" i="5"/>
  <c r="J135" i="5"/>
  <c r="J137" i="5"/>
  <c r="J139" i="5"/>
  <c r="J141" i="5"/>
  <c r="J143" i="5"/>
  <c r="J145" i="5"/>
  <c r="J114" i="5"/>
  <c r="J118" i="5"/>
  <c r="J122" i="5"/>
  <c r="J124" i="5"/>
  <c r="J128" i="5"/>
  <c r="J132" i="5"/>
  <c r="J136" i="5"/>
  <c r="J138" i="5"/>
  <c r="J142" i="5"/>
  <c r="J5" i="5"/>
  <c r="B14" i="5"/>
  <c r="B16" i="5" l="1"/>
  <c r="B17" i="5" s="1"/>
  <c r="H5" i="5"/>
  <c r="H142" i="5"/>
  <c r="H138" i="5"/>
  <c r="H134" i="5"/>
  <c r="H130" i="5"/>
  <c r="H126" i="5"/>
  <c r="H122" i="5"/>
  <c r="H118" i="5"/>
  <c r="H114" i="5"/>
  <c r="H110" i="5"/>
  <c r="H106" i="5"/>
  <c r="H102" i="5"/>
  <c r="H98" i="5"/>
  <c r="H94" i="5"/>
  <c r="H90" i="5"/>
  <c r="H86" i="5"/>
  <c r="H82" i="5"/>
  <c r="H78" i="5"/>
  <c r="H74" i="5"/>
  <c r="H70" i="5"/>
  <c r="H66" i="5"/>
  <c r="H62" i="5"/>
  <c r="H58" i="5"/>
  <c r="H54" i="5"/>
  <c r="H50" i="5"/>
  <c r="H46" i="5"/>
  <c r="H42" i="5"/>
  <c r="H38" i="5"/>
  <c r="H145" i="5"/>
  <c r="H141" i="5"/>
  <c r="H137" i="5"/>
  <c r="H133" i="5"/>
  <c r="H129" i="5"/>
  <c r="H125" i="5"/>
  <c r="H121" i="5"/>
  <c r="H117" i="5"/>
  <c r="H113" i="5"/>
  <c r="H109" i="5"/>
  <c r="H105" i="5"/>
  <c r="H101" i="5"/>
  <c r="H97" i="5"/>
  <c r="H93" i="5"/>
  <c r="H89" i="5"/>
  <c r="H85" i="5"/>
  <c r="H81" i="5"/>
  <c r="H77" i="5"/>
  <c r="H73" i="5"/>
  <c r="H69" i="5"/>
  <c r="H65" i="5"/>
  <c r="H61" i="5"/>
  <c r="H57" i="5"/>
  <c r="H53" i="5"/>
  <c r="H49" i="5"/>
  <c r="H45" i="5"/>
  <c r="H41" i="5"/>
  <c r="H37" i="5"/>
  <c r="H34" i="5"/>
  <c r="H30" i="5"/>
  <c r="H26" i="5"/>
  <c r="H22" i="5"/>
  <c r="H18" i="5"/>
  <c r="H14" i="5"/>
  <c r="H10" i="5"/>
  <c r="H6" i="5"/>
  <c r="H31" i="5"/>
  <c r="H27" i="5"/>
  <c r="H23" i="5"/>
  <c r="H19" i="5"/>
  <c r="H15" i="5"/>
  <c r="H11" i="5"/>
  <c r="H7" i="5"/>
  <c r="H144" i="5"/>
  <c r="H140" i="5"/>
  <c r="H136" i="5"/>
  <c r="H132" i="5"/>
  <c r="H128" i="5"/>
  <c r="H124" i="5"/>
  <c r="H120" i="5"/>
  <c r="H116" i="5"/>
  <c r="H112" i="5"/>
  <c r="H108" i="5"/>
  <c r="H104" i="5"/>
  <c r="H100" i="5"/>
  <c r="H96" i="5"/>
  <c r="H92" i="5"/>
  <c r="H88" i="5"/>
  <c r="H84" i="5"/>
  <c r="H80" i="5"/>
  <c r="H76" i="5"/>
  <c r="H72" i="5"/>
  <c r="H68" i="5"/>
  <c r="H64" i="5"/>
  <c r="H60" i="5"/>
  <c r="H56" i="5"/>
  <c r="H52" i="5"/>
  <c r="H48" i="5"/>
  <c r="H44" i="5"/>
  <c r="H40" i="5"/>
  <c r="H36" i="5"/>
  <c r="H143" i="5"/>
  <c r="H139" i="5"/>
  <c r="H135" i="5"/>
  <c r="H131" i="5"/>
  <c r="H127" i="5"/>
  <c r="H123" i="5"/>
  <c r="H119" i="5"/>
  <c r="H115" i="5"/>
  <c r="H111" i="5"/>
  <c r="H107" i="5"/>
  <c r="H103" i="5"/>
  <c r="H99" i="5"/>
  <c r="H95" i="5"/>
  <c r="H91" i="5"/>
  <c r="H87" i="5"/>
  <c r="H83" i="5"/>
  <c r="H79" i="5"/>
  <c r="H75" i="5"/>
  <c r="H71" i="5"/>
  <c r="H67" i="5"/>
  <c r="H63" i="5"/>
  <c r="H59" i="5"/>
  <c r="H55" i="5"/>
  <c r="H51" i="5"/>
  <c r="H47" i="5"/>
  <c r="H43" i="5"/>
  <c r="H39" i="5"/>
  <c r="H35" i="5"/>
  <c r="H32" i="5"/>
  <c r="H28" i="5"/>
  <c r="H24" i="5"/>
  <c r="H20" i="5"/>
  <c r="H16" i="5"/>
  <c r="H12" i="5"/>
  <c r="H8" i="5"/>
  <c r="H33" i="5"/>
  <c r="H29" i="5"/>
  <c r="H25" i="5"/>
  <c r="H21" i="5"/>
  <c r="H17" i="5"/>
  <c r="H13" i="5"/>
  <c r="H9" i="5"/>
</calcChain>
</file>

<file path=xl/sharedStrings.xml><?xml version="1.0" encoding="utf-8"?>
<sst xmlns="http://schemas.openxmlformats.org/spreadsheetml/2006/main" count="114" uniqueCount="88">
  <si>
    <t>سیستم سازه ای</t>
  </si>
  <si>
    <t>سیستم مقاوم در برابر نیروهای جانبی</t>
  </si>
  <si>
    <t>1- دیوارهای برشی بتن مسلح ویژه</t>
  </si>
  <si>
    <t>2- دیوارهای برشی بتن مسلح متوسط</t>
  </si>
  <si>
    <t>4- دیوارهای برشی با مصالح بنایی مسلح</t>
  </si>
  <si>
    <t>5- دیوارهای متشکل از قاب های سبک فولادی سرد نورد شده و مهارهای تسمه ای فولادی</t>
  </si>
  <si>
    <t>6- دیوارهای متشکل از قاب های سنک فولادی سرد نورد شده و صفحات پوشش فولادی</t>
  </si>
  <si>
    <t>7- دیوارهای بتن پاششی سه بعدی</t>
  </si>
  <si>
    <t>الف) سیستم دیوارهای باربر</t>
  </si>
  <si>
    <r>
      <t>Ω</t>
    </r>
    <r>
      <rPr>
        <b/>
        <vertAlign val="subscript"/>
        <sz val="14"/>
        <color theme="1"/>
        <rFont val="Times New Roman"/>
        <family val="1"/>
      </rPr>
      <t>o</t>
    </r>
  </si>
  <si>
    <r>
      <t>C</t>
    </r>
    <r>
      <rPr>
        <b/>
        <vertAlign val="subscript"/>
        <sz val="14"/>
        <color theme="1"/>
        <rFont val="Times New Roman"/>
        <family val="1"/>
      </rPr>
      <t>d</t>
    </r>
  </si>
  <si>
    <r>
      <t>H</t>
    </r>
    <r>
      <rPr>
        <b/>
        <vertAlign val="subscript"/>
        <sz val="14"/>
        <color theme="1"/>
        <rFont val="Times New Roman"/>
        <family val="1"/>
      </rPr>
      <t>m</t>
    </r>
    <r>
      <rPr>
        <b/>
        <sz val="14"/>
        <color theme="1"/>
        <rFont val="Times New Roman"/>
        <family val="1"/>
      </rPr>
      <t xml:space="preserve"> </t>
    </r>
    <r>
      <rPr>
        <b/>
        <sz val="14"/>
        <color theme="1"/>
        <rFont val="B Nazanin"/>
        <charset val="178"/>
      </rPr>
      <t>(متر)</t>
    </r>
  </si>
  <si>
    <t>-</t>
  </si>
  <si>
    <t>3- دیوارهای برشی بتن مسلح معمولی (*)</t>
  </si>
  <si>
    <t>1-دیوارهای برشی بتن مسلح ویژه (**)</t>
  </si>
  <si>
    <t>5- مهاربندی واگرای ویژه ی فولادی (**)  (***)</t>
  </si>
  <si>
    <t>6- مهاربندی کمانش تاب</t>
  </si>
  <si>
    <t>7- مهاربندی همگرای معمولی فولادی</t>
  </si>
  <si>
    <t>8- مهاربندی همگرای ویژه ی فولادی (**)</t>
  </si>
  <si>
    <t>ب) سیستم قاب ساختمانی</t>
  </si>
  <si>
    <t>1- قاب خمشی بتن مسلح ویژه (****)</t>
  </si>
  <si>
    <t>2- قاب خمشی بتن مسلح متوسط (****)</t>
  </si>
  <si>
    <t>3- قاب خمشی بتن مسلح معمولی (*) (****)</t>
  </si>
  <si>
    <t>4- قاب خمشی فولادی ویژه</t>
  </si>
  <si>
    <t>5- قاب خمشی فولادی متوسط</t>
  </si>
  <si>
    <t>6- قاب خمشی فولادی معمولی (*)</t>
  </si>
  <si>
    <t>پ) سیستم قاب خمشی</t>
  </si>
  <si>
    <t>1- قاب خمشی ویژه (فولادی یا بتنی) + دیوارهای برشی بتن مسلح ویژه</t>
  </si>
  <si>
    <t>2- قاب خمشی بتن مسلح متوسط + دیوار برشی بتن مسلح ویژه</t>
  </si>
  <si>
    <t>3- قاب خمشی بتن مسلح متوسط + دیوار برشی بتن مسلح متوسط</t>
  </si>
  <si>
    <t>4- قاب خمشی فولادی متوسط + دیوار برشی بتن مسلح متوسط</t>
  </si>
  <si>
    <t>5- قاب خمشی فولادی ویژه + مهاربند واگرای ویژه ی فولادی</t>
  </si>
  <si>
    <t>6- قاب خمشی فولادی متوسط + مهاربند واگرای ویژه ی فولادی</t>
  </si>
  <si>
    <t>7- قاب خمشی فولادی ویژه + مهاربند همگرای ویژه ی فولادی</t>
  </si>
  <si>
    <t>8- قاب خمشی فولادی متوسط + مهاربند همگرای ویژه ی فولادی</t>
  </si>
  <si>
    <t>ت) سیستم دوگانه یا ترکیبی</t>
  </si>
  <si>
    <t xml:space="preserve">1- سازه های  فولادی یا بتن آرمه ی ویژه </t>
  </si>
  <si>
    <t>ث) سیستم کنسولی</t>
  </si>
  <si>
    <r>
      <t>توجه: احداث ساختمان با ارتفاع بیشتر از  H</t>
    </r>
    <r>
      <rPr>
        <vertAlign val="subscript"/>
        <sz val="12"/>
        <color theme="1"/>
        <rFont val="B Nazanin"/>
        <charset val="178"/>
      </rPr>
      <t>m</t>
    </r>
    <r>
      <rPr>
        <sz val="12"/>
        <color theme="1"/>
        <rFont val="B Nazanin"/>
        <charset val="178"/>
      </rPr>
      <t xml:space="preserve"> از تراز پایه در جدول فوق، در هیچ یک از مناطق کشور مجاز نمی  باشد. برای ساختمان های خاص که برای انها ارتفاعی بیشتر از این حدود مد نظر باشد، تأیید کمیته دائمی استاندارد 2800 الزامی است.</t>
    </r>
  </si>
  <si>
    <t>(*) استفاده از سیستم هایی که مقابل آنها علامت (*) می باشد برای ساختمان های  با "اهمیت خیلی زیاد" و "زیاد" در مناطق لرزه خیزی و برای ساختمان های با اهمیت متوسط در منلطق لرزه خیزی (1) و (2) مجاز نمی باشد. ارتفاع حداکثر این سیستم ها برای ساختمان های با "اهمیت متوسط" در مناطق لرزه خیزی (3) و (4) به 15 متر محدود می شود.</t>
  </si>
  <si>
    <t>(**) مقادیر ازتفاع مجاز در جدول فوق برای ساختمان های دارای قاب ساختمانی با سیستم های مقاوم در برابر بار جانبی از نوع دیوار برشی بتن مسلح ویژه، مهاربندهای واگرای ویژه یا مهاربندهای همگرای ویژه در صورتی که همه ی شرایط زیر برقرار باشد می تواند از 50 متر به 75 متر افزایش یابد:</t>
  </si>
  <si>
    <t>الف) ساختمان بر روی زمین های نوع I و II و یا III ساخته شده باشد.</t>
  </si>
  <si>
    <t>ب) ساختمان در پلان از نوع نامنظم پیچشی شدید نباشد.</t>
  </si>
  <si>
    <t>ج) در هر امتداد اصلی، اجزای باربر جانبی در هر دو طرف مرکز جرم ساختمان موجود باشند.</t>
  </si>
  <si>
    <t>(****) قاب خمشی بتن مسلح معمولی، متوسط و ویژه به ترتیب همان قاب های  خمشی با شکل پذیری کم، متوسط و زیاد بر اساس آیین نامه ی بتن ایران "آبا" می باشند. ضمنا در این سازه ها فاصله ی خاموت ها از یکدیگر در ناحیه ی ویژه ی دو انتهای ستون ها، مطابق با تعریف آبا، نباید از 15 سانتیمتر بیشتر در نظر گرفته شود.</t>
  </si>
  <si>
    <t>(***) در قاب های دارای مهاربندهای واگرای ویژه ی فولادی، ضریب رفتار برابر 7 در حالتی که در تیرهای پیوند رفتار برشی حاکم باشد کاربرد دارد. در صورتی که رفتار خمشی حاکم باشد، باید ضریب رفتار سیستم برابر 6 در نظر گرفته شود.</t>
  </si>
  <si>
    <t>گروه بندی ساختمان ها بر اساس اهمیت</t>
  </si>
  <si>
    <t>گروه 1 (ساختمان های با اهمیت خیلی زیاد)</t>
  </si>
  <si>
    <t>گروه 2 (ساختمان های با اهمیت زیاد)</t>
  </si>
  <si>
    <t>گروه 3 (ساختمان های با اهمیت متوسط)</t>
  </si>
  <si>
    <t>گروه 4 ساختمان های با اهمیت کم)</t>
  </si>
  <si>
    <t>منطقه</t>
  </si>
  <si>
    <t>توصیف</t>
  </si>
  <si>
    <t>نسبت شتاب مبنای طرح A</t>
  </si>
  <si>
    <t>پهنه با خطر نسبی خیلی زیاد</t>
  </si>
  <si>
    <t>پهنه با خطر نسبی زیاد</t>
  </si>
  <si>
    <t>پهنه با خطر نسبی متوسط</t>
  </si>
  <si>
    <t>پهنه با خطر نسبی کم</t>
  </si>
  <si>
    <t>نوع زمین</t>
  </si>
  <si>
    <t>S</t>
  </si>
  <si>
    <t>I</t>
  </si>
  <si>
    <t>II</t>
  </si>
  <si>
    <t>III</t>
  </si>
  <si>
    <t>IV</t>
  </si>
  <si>
    <r>
      <t>T</t>
    </r>
    <r>
      <rPr>
        <b/>
        <vertAlign val="subscript"/>
        <sz val="14"/>
        <color theme="1"/>
        <rFont val="Times New Roman"/>
        <family val="1"/>
      </rPr>
      <t>o</t>
    </r>
  </si>
  <si>
    <r>
      <t>T</t>
    </r>
    <r>
      <rPr>
        <b/>
        <vertAlign val="subscript"/>
        <sz val="14"/>
        <color theme="1"/>
        <rFont val="Times New Roman"/>
        <family val="1"/>
      </rPr>
      <t>s</t>
    </r>
  </si>
  <si>
    <r>
      <t>S</t>
    </r>
    <r>
      <rPr>
        <b/>
        <vertAlign val="subscript"/>
        <sz val="14"/>
        <color theme="1"/>
        <rFont val="Times New Roman"/>
        <family val="1"/>
      </rPr>
      <t>o</t>
    </r>
  </si>
  <si>
    <t>نوع سیستم باربر جانبی را انتخاب کنید:</t>
  </si>
  <si>
    <t>ضریب اهمیت I</t>
  </si>
  <si>
    <t>درجه اهمیت ساختمان را انتخاب نمایید:</t>
  </si>
  <si>
    <r>
      <t>R</t>
    </r>
    <r>
      <rPr>
        <b/>
        <vertAlign val="subscript"/>
        <sz val="14"/>
        <color theme="1"/>
        <rFont val="Times New Roman"/>
        <family val="1"/>
      </rPr>
      <t>u</t>
    </r>
  </si>
  <si>
    <t>میزان خطرپذیری منطقه احداث را انتخاب نمایید:</t>
  </si>
  <si>
    <t>نوع زمین محل احداث ساختمان را انتخاب کنید:</t>
  </si>
  <si>
    <t>ضریب بازتاب B:</t>
  </si>
  <si>
    <t>ضریب برش پایه C:</t>
  </si>
  <si>
    <t>ضریب شکل توزیع نیروی زلزله در ارتفاع K:</t>
  </si>
  <si>
    <t>زمان تناوب سازه را وارد نمایید T:</t>
  </si>
  <si>
    <t xml:space="preserve">سلول های خاکستری به صورت کشویی انتخاب شوند ..... سلول های سبز به صورت دستی در آن عدد وارد شود ..... سلول های آبی به صورت خودکار محاسبه می شوند ..... </t>
  </si>
  <si>
    <t>زمان تناوب</t>
  </si>
  <si>
    <t>B1</t>
  </si>
  <si>
    <t>N</t>
  </si>
  <si>
    <t>B</t>
  </si>
  <si>
    <t>مسعود امین صفایی اردکانی</t>
  </si>
  <si>
    <t>Masoud.aminsafaei@gmail.com</t>
  </si>
  <si>
    <t>09120436510</t>
  </si>
  <si>
    <r>
      <t xml:space="preserve">ضریب نامعینی </t>
    </r>
    <r>
      <rPr>
        <b/>
        <sz val="12"/>
        <color theme="1"/>
        <rFont val="Times New Roman"/>
        <family val="1"/>
      </rPr>
      <t>ρ</t>
    </r>
    <r>
      <rPr>
        <b/>
        <sz val="12"/>
        <color theme="1"/>
        <rFont val="B Nazanin"/>
        <charset val="178"/>
      </rPr>
      <t>:</t>
    </r>
  </si>
  <si>
    <r>
      <t xml:space="preserve">ضریب شکل طیف </t>
    </r>
    <r>
      <rPr>
        <b/>
        <sz val="12"/>
        <color theme="1"/>
        <rFont val="Times New Roman"/>
        <family val="1"/>
      </rPr>
      <t>B1</t>
    </r>
    <r>
      <rPr>
        <b/>
        <sz val="12"/>
        <color theme="1"/>
        <rFont val="B Nazanin"/>
        <charset val="178"/>
      </rPr>
      <t>:</t>
    </r>
  </si>
  <si>
    <r>
      <t xml:space="preserve">ضریب اصلاح طیف </t>
    </r>
    <r>
      <rPr>
        <b/>
        <sz val="12"/>
        <color theme="1"/>
        <rFont val="Times New Roman"/>
        <family val="1"/>
      </rPr>
      <t>N</t>
    </r>
    <r>
      <rPr>
        <b/>
        <sz val="12"/>
        <color theme="1"/>
        <rFont val="B Nazanin"/>
        <charset val="17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</si>
</sst>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5" x14ac:knownFonts="1">
    <font>
      <sz val="11"/>
      <color theme="1"/>
      <name val="Calibri"/>
      <family val="2"/>
      <scheme val="minor"/>
    </font>
    <font>
      <sz val="11"/>
      <color theme="1"/>
      <name val="B Nazanin"/>
      <charset val="178"/>
    </font>
    <font>
      <sz val="12"/>
      <color theme="1"/>
      <name val="B Nazanin"/>
      <charset val="178"/>
    </font>
    <font>
      <sz val="12"/>
      <color theme="1"/>
      <name val="Times New Roman"/>
      <family val="1"/>
    </font>
    <font>
      <b/>
      <sz val="14"/>
      <color theme="1"/>
      <name val="B Nazanin"/>
      <charset val="178"/>
    </font>
    <font>
      <b/>
      <sz val="14"/>
      <color theme="1"/>
      <name val="Times New Roman"/>
      <family val="1"/>
    </font>
    <font>
      <b/>
      <vertAlign val="subscript"/>
      <sz val="14"/>
      <color theme="1"/>
      <name val="Times New Roman"/>
      <family val="1"/>
    </font>
    <font>
      <vertAlign val="subscript"/>
      <sz val="12"/>
      <color theme="1"/>
      <name val="B Nazanin"/>
      <charset val="178"/>
    </font>
    <font>
      <sz val="12"/>
      <color theme="0"/>
      <name val="Times New Roman"/>
      <family val="1"/>
    </font>
    <font>
      <b/>
      <sz val="16"/>
      <color theme="1"/>
      <name val="B Nazanin"/>
      <charset val="178"/>
    </font>
    <font>
      <b/>
      <sz val="18"/>
      <color theme="1"/>
      <name val="B Nazanin"/>
      <charset val="178"/>
    </font>
    <font>
      <b/>
      <sz val="18"/>
      <color theme="1"/>
      <name val="Times New Roman"/>
      <family val="1"/>
    </font>
    <font>
      <b/>
      <sz val="12"/>
      <color theme="1"/>
      <name val="B Nazanin"/>
      <charset val="178"/>
    </font>
    <font>
      <b/>
      <sz val="12"/>
      <color theme="1"/>
      <name val="Times New Roman"/>
      <family val="1"/>
    </font>
    <font>
      <sz val="11"/>
      <color theme="0"/>
      <name val="B Nazanin"/>
      <charset val="178"/>
    </font>
  </fonts>
  <fills count="16">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3" tint="0.59996337778862885"/>
        <bgColor indexed="64"/>
      </patternFill>
    </fill>
    <fill>
      <patternFill patternType="solid">
        <fgColor rgb="FFCCFF33"/>
        <bgColor indexed="64"/>
      </patternFill>
    </fill>
    <fill>
      <patternFill patternType="solid">
        <fgColor rgb="FF00B05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ck">
        <color theme="9" tint="-0.499984740745262"/>
      </left>
      <right style="thick">
        <color theme="9" tint="-0.499984740745262"/>
      </right>
      <top style="thick">
        <color theme="9" tint="-0.499984740745262"/>
      </top>
      <bottom style="thick">
        <color theme="9" tint="-0.499984740745262"/>
      </bottom>
      <diagonal/>
    </border>
    <border>
      <left/>
      <right/>
      <top/>
      <bottom style="thin">
        <color rgb="FFFF0000"/>
      </bottom>
      <diagonal/>
    </border>
    <border>
      <left style="thin">
        <color rgb="FFFF0000"/>
      </left>
      <right/>
      <top style="thin">
        <color rgb="FFFF0000"/>
      </top>
      <bottom style="thin">
        <color rgb="FFFF0000"/>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cellStyleXfs>
  <cellXfs count="9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readingOrder="2"/>
    </xf>
    <xf numFmtId="0" fontId="2" fillId="0" borderId="0" xfId="0" applyFont="1" applyAlignment="1">
      <alignment horizontal="right" vertical="center" indent="1" readingOrder="2"/>
    </xf>
    <xf numFmtId="0" fontId="2" fillId="2" borderId="1" xfId="0" applyFont="1" applyFill="1" applyBorder="1" applyAlignment="1">
      <alignment horizontal="right" vertical="center" indent="1" readingOrder="2"/>
    </xf>
    <xf numFmtId="0" fontId="4" fillId="3" borderId="3" xfId="0" applyFont="1" applyFill="1" applyBorder="1" applyAlignment="1">
      <alignment horizontal="center" vertical="center" readingOrder="2"/>
    </xf>
    <xf numFmtId="0" fontId="4" fillId="3" borderId="3" xfId="0" applyFont="1" applyFill="1" applyBorder="1" applyAlignment="1">
      <alignment horizontal="right" vertical="center" indent="1" readingOrder="2"/>
    </xf>
    <xf numFmtId="0" fontId="5" fillId="3" borderId="3" xfId="0" applyFont="1" applyFill="1" applyBorder="1" applyAlignment="1">
      <alignment horizontal="center" vertical="center" readingOrder="2"/>
    </xf>
    <xf numFmtId="0" fontId="2" fillId="4" borderId="4" xfId="0" applyFont="1" applyFill="1" applyBorder="1" applyAlignment="1">
      <alignment horizontal="right" vertical="center" indent="1" readingOrder="2"/>
    </xf>
    <xf numFmtId="164" fontId="3" fillId="4" borderId="4" xfId="0" applyNumberFormat="1" applyFont="1" applyFill="1" applyBorder="1" applyAlignment="1">
      <alignment horizontal="center" vertical="center" readingOrder="2"/>
    </xf>
    <xf numFmtId="0" fontId="2" fillId="4" borderId="1" xfId="0" applyFont="1" applyFill="1" applyBorder="1" applyAlignment="1">
      <alignment horizontal="right" vertical="center" indent="1" readingOrder="2"/>
    </xf>
    <xf numFmtId="164" fontId="3" fillId="4" borderId="1" xfId="0" applyNumberFormat="1" applyFont="1" applyFill="1" applyBorder="1" applyAlignment="1">
      <alignment horizontal="center" vertical="center" readingOrder="2"/>
    </xf>
    <xf numFmtId="0" fontId="2" fillId="5" borderId="1" xfId="0" applyFont="1" applyFill="1" applyBorder="1" applyAlignment="1">
      <alignment horizontal="right" vertical="center" indent="1" readingOrder="2"/>
    </xf>
    <xf numFmtId="164" fontId="3" fillId="5" borderId="1" xfId="0" applyNumberFormat="1" applyFont="1" applyFill="1" applyBorder="1" applyAlignment="1">
      <alignment horizontal="center" vertical="center" readingOrder="2"/>
    </xf>
    <xf numFmtId="164" fontId="3" fillId="2" borderId="1" xfId="0" applyNumberFormat="1" applyFont="1" applyFill="1" applyBorder="1" applyAlignment="1">
      <alignment horizontal="center" vertical="center" readingOrder="2"/>
    </xf>
    <xf numFmtId="0" fontId="2" fillId="6" borderId="1" xfId="0" applyFont="1" applyFill="1" applyBorder="1" applyAlignment="1">
      <alignment horizontal="right" vertical="center" indent="1" readingOrder="2"/>
    </xf>
    <xf numFmtId="164" fontId="3" fillId="6" borderId="1" xfId="0" applyNumberFormat="1" applyFont="1" applyFill="1" applyBorder="1" applyAlignment="1">
      <alignment horizontal="center" vertical="center" readingOrder="2"/>
    </xf>
    <xf numFmtId="0" fontId="2" fillId="7" borderId="1" xfId="0" applyFont="1" applyFill="1" applyBorder="1" applyAlignment="1">
      <alignment horizontal="center" vertical="center" readingOrder="2"/>
    </xf>
    <xf numFmtId="0" fontId="2" fillId="7" borderId="1" xfId="0" applyFont="1" applyFill="1" applyBorder="1" applyAlignment="1">
      <alignment horizontal="right" vertical="center" indent="1" readingOrder="2"/>
    </xf>
    <xf numFmtId="164" fontId="3" fillId="7" borderId="1" xfId="0" applyNumberFormat="1" applyFont="1" applyFill="1" applyBorder="1" applyAlignment="1">
      <alignment horizontal="center" vertical="center" readingOrder="2"/>
    </xf>
    <xf numFmtId="0" fontId="2" fillId="0" borderId="0" xfId="0" applyFont="1" applyAlignment="1">
      <alignment vertical="center" wrapText="1" readingOrder="2"/>
    </xf>
    <xf numFmtId="0" fontId="2" fillId="8" borderId="1" xfId="0" applyFont="1" applyFill="1" applyBorder="1" applyAlignment="1">
      <alignment horizontal="center" vertical="center"/>
    </xf>
    <xf numFmtId="0" fontId="2"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2" fontId="3" fillId="8" borderId="1" xfId="0" applyNumberFormat="1" applyFont="1" applyFill="1" applyBorder="1" applyAlignment="1">
      <alignment horizontal="center" vertical="center"/>
    </xf>
    <xf numFmtId="0" fontId="2" fillId="4" borderId="4" xfId="0" applyFont="1" applyFill="1" applyBorder="1" applyAlignment="1">
      <alignment horizontal="center" vertical="center"/>
    </xf>
    <xf numFmtId="164" fontId="3" fillId="4" borderId="4"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2" fillId="8" borderId="4" xfId="0" applyFont="1" applyFill="1" applyBorder="1" applyAlignment="1">
      <alignment horizontal="center" vertical="center"/>
    </xf>
    <xf numFmtId="2" fontId="3" fillId="8" borderId="4" xfId="0" applyNumberFormat="1" applyFont="1" applyFill="1" applyBorder="1" applyAlignment="1">
      <alignment horizontal="center" vertical="center"/>
    </xf>
    <xf numFmtId="0" fontId="3" fillId="9" borderId="4" xfId="0" applyFont="1" applyFill="1" applyBorder="1" applyAlignment="1">
      <alignment horizontal="center" vertical="center"/>
    </xf>
    <xf numFmtId="0" fontId="3" fillId="9" borderId="1" xfId="0" applyFont="1" applyFill="1" applyBorder="1" applyAlignment="1">
      <alignment horizontal="center" vertical="center"/>
    </xf>
    <xf numFmtId="2" fontId="3" fillId="9" borderId="4" xfId="0" applyNumberFormat="1" applyFont="1" applyFill="1" applyBorder="1" applyAlignment="1">
      <alignment horizontal="center" vertical="center"/>
    </xf>
    <xf numFmtId="2" fontId="3" fillId="9" borderId="1"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2" fillId="0" borderId="0" xfId="0" applyFont="1" applyAlignment="1" applyProtection="1">
      <alignment horizontal="center" vertical="center" readingOrder="2"/>
      <protection hidden="1"/>
    </xf>
    <xf numFmtId="164" fontId="8" fillId="0" borderId="0" xfId="0" applyNumberFormat="1" applyFont="1" applyAlignment="1" applyProtection="1">
      <alignment horizontal="center" vertical="center" readingOrder="2"/>
      <protection hidden="1"/>
    </xf>
    <xf numFmtId="2" fontId="3" fillId="10" borderId="1" xfId="0" applyNumberFormat="1" applyFont="1" applyFill="1" applyBorder="1" applyAlignment="1" applyProtection="1">
      <alignment horizontal="center" vertical="center" readingOrder="2"/>
      <protection hidden="1"/>
    </xf>
    <xf numFmtId="165" fontId="3" fillId="10" borderId="14" xfId="0" applyNumberFormat="1" applyFont="1" applyFill="1" applyBorder="1" applyAlignment="1" applyProtection="1">
      <alignment horizontal="center" vertical="center" readingOrder="2"/>
      <protection hidden="1"/>
    </xf>
    <xf numFmtId="165" fontId="3" fillId="10" borderId="4" xfId="0" applyNumberFormat="1" applyFont="1" applyFill="1" applyBorder="1" applyAlignment="1" applyProtection="1">
      <alignment horizontal="center" vertical="center" readingOrder="2"/>
      <protection hidden="1"/>
    </xf>
    <xf numFmtId="164" fontId="3" fillId="11" borderId="15" xfId="0" applyNumberFormat="1" applyFont="1" applyFill="1" applyBorder="1" applyAlignment="1" applyProtection="1">
      <alignment horizontal="center" vertical="center" readingOrder="2"/>
      <protection locked="0" hidden="1"/>
    </xf>
    <xf numFmtId="0" fontId="3" fillId="3" borderId="3" xfId="0" applyFont="1" applyFill="1" applyBorder="1" applyAlignment="1" applyProtection="1">
      <alignment horizontal="center" vertical="center" readingOrder="2"/>
      <protection hidden="1"/>
    </xf>
    <xf numFmtId="0" fontId="2" fillId="3" borderId="3" xfId="0" applyFont="1" applyFill="1" applyBorder="1" applyAlignment="1" applyProtection="1">
      <alignment horizontal="center" vertical="center" readingOrder="2"/>
      <protection hidden="1"/>
    </xf>
    <xf numFmtId="0" fontId="2" fillId="0" borderId="0" xfId="0" applyFont="1" applyBorder="1" applyAlignment="1" applyProtection="1">
      <alignment horizontal="center" vertical="center" readingOrder="2"/>
      <protection hidden="1"/>
    </xf>
    <xf numFmtId="0" fontId="9" fillId="0" borderId="0" xfId="0" applyFont="1" applyBorder="1" applyAlignment="1" applyProtection="1">
      <alignment vertical="center" wrapText="1" readingOrder="2"/>
      <protection hidden="1"/>
    </xf>
    <xf numFmtId="0" fontId="2" fillId="0" borderId="17" xfId="0" applyFont="1" applyBorder="1" applyAlignment="1" applyProtection="1">
      <alignment horizontal="center" vertical="center" readingOrder="2"/>
      <protection hidden="1"/>
    </xf>
    <xf numFmtId="0" fontId="10" fillId="13" borderId="16" xfId="0" applyFont="1" applyFill="1" applyBorder="1" applyAlignment="1" applyProtection="1">
      <alignment horizontal="center" vertical="center"/>
      <protection hidden="1"/>
    </xf>
    <xf numFmtId="49" fontId="11" fillId="13" borderId="16" xfId="0" applyNumberFormat="1" applyFont="1" applyFill="1" applyBorder="1" applyAlignment="1" applyProtection="1">
      <alignment horizontal="center" vertical="center"/>
      <protection hidden="1"/>
    </xf>
    <xf numFmtId="0" fontId="12" fillId="11" borderId="15" xfId="0" applyFont="1" applyFill="1" applyBorder="1" applyAlignment="1" applyProtection="1">
      <alignment horizontal="left" vertical="center" readingOrder="2"/>
      <protection hidden="1"/>
    </xf>
    <xf numFmtId="0" fontId="12" fillId="0" borderId="0" xfId="0" applyFont="1" applyAlignment="1" applyProtection="1">
      <alignment horizontal="left" vertical="center" readingOrder="2"/>
      <protection hidden="1"/>
    </xf>
    <xf numFmtId="0" fontId="12" fillId="12" borderId="1" xfId="0" applyFont="1" applyFill="1" applyBorder="1" applyAlignment="1" applyProtection="1">
      <alignment horizontal="left" vertical="center" readingOrder="2"/>
      <protection hidden="1"/>
    </xf>
    <xf numFmtId="0" fontId="2" fillId="11" borderId="18" xfId="0" applyFont="1" applyFill="1" applyBorder="1" applyAlignment="1" applyProtection="1">
      <alignment horizontal="center" vertical="center" readingOrder="2"/>
      <protection locked="0" hidden="1"/>
    </xf>
    <xf numFmtId="0" fontId="5" fillId="3" borderId="3" xfId="0" applyFont="1" applyFill="1" applyBorder="1" applyAlignment="1" applyProtection="1">
      <alignment horizontal="center" vertical="center" readingOrder="2"/>
      <protection hidden="1"/>
    </xf>
    <xf numFmtId="164" fontId="3" fillId="10" borderId="3" xfId="0" applyNumberFormat="1" applyFont="1" applyFill="1" applyBorder="1" applyAlignment="1" applyProtection="1">
      <alignment horizontal="center" vertical="center" readingOrder="2"/>
      <protection hidden="1"/>
    </xf>
    <xf numFmtId="0" fontId="3" fillId="11" borderId="18" xfId="0" applyFont="1" applyFill="1" applyBorder="1" applyAlignment="1" applyProtection="1">
      <alignment horizontal="center" vertical="center" readingOrder="2"/>
      <protection locked="0" hidden="1"/>
    </xf>
    <xf numFmtId="0" fontId="5" fillId="3" borderId="3" xfId="0" applyFont="1" applyFill="1" applyBorder="1" applyAlignment="1" applyProtection="1">
      <alignment horizontal="center" vertical="center"/>
      <protection hidden="1"/>
    </xf>
    <xf numFmtId="2" fontId="3" fillId="10" borderId="3" xfId="0" applyNumberFormat="1" applyFont="1" applyFill="1" applyBorder="1" applyAlignment="1" applyProtection="1">
      <alignment horizontal="center" vertical="center" readingOrder="2"/>
      <protection hidden="1"/>
    </xf>
    <xf numFmtId="0" fontId="12" fillId="14" borderId="4" xfId="0" applyFont="1" applyFill="1" applyBorder="1" applyAlignment="1" applyProtection="1">
      <alignment horizontal="left" vertical="center" readingOrder="2"/>
      <protection hidden="1"/>
    </xf>
    <xf numFmtId="165" fontId="3" fillId="14" borderId="11" xfId="0" applyNumberFormat="1" applyFont="1" applyFill="1" applyBorder="1" applyAlignment="1" applyProtection="1">
      <alignment horizontal="center" vertical="center" readingOrder="2"/>
      <protection locked="0" hidden="1"/>
    </xf>
    <xf numFmtId="165" fontId="3" fillId="15" borderId="4" xfId="0" applyNumberFormat="1" applyFont="1" applyFill="1" applyBorder="1" applyAlignment="1" applyProtection="1">
      <alignment horizontal="center" vertical="center" readingOrder="2"/>
      <protection hidden="1"/>
    </xf>
    <xf numFmtId="2" fontId="3" fillId="15" borderId="4" xfId="0" applyNumberFormat="1" applyFont="1" applyFill="1" applyBorder="1" applyAlignment="1" applyProtection="1">
      <alignment horizontal="center" vertical="center" readingOrder="2"/>
      <protection hidden="1"/>
    </xf>
    <xf numFmtId="165" fontId="3" fillId="15" borderId="1" xfId="0" applyNumberFormat="1" applyFont="1" applyFill="1" applyBorder="1" applyAlignment="1" applyProtection="1">
      <alignment horizontal="center" vertical="center" readingOrder="2"/>
      <protection hidden="1"/>
    </xf>
    <xf numFmtId="2" fontId="3" fillId="15" borderId="1" xfId="0" applyNumberFormat="1" applyFont="1" applyFill="1" applyBorder="1" applyAlignment="1" applyProtection="1">
      <alignment horizontal="center" vertical="center" readingOrder="2"/>
      <protection hidden="1"/>
    </xf>
    <xf numFmtId="0" fontId="14" fillId="0" borderId="0" xfId="0" applyFont="1" applyAlignment="1">
      <alignment horizontal="center" vertical="center"/>
    </xf>
    <xf numFmtId="0" fontId="2" fillId="0" borderId="9" xfId="0" applyFont="1" applyBorder="1" applyAlignment="1">
      <alignment horizontal="right" vertical="center" wrapText="1" indent="1" readingOrder="2"/>
    </xf>
    <xf numFmtId="0" fontId="2" fillId="0" borderId="10" xfId="0" applyFont="1" applyBorder="1" applyAlignment="1">
      <alignment horizontal="right" vertical="center" wrapText="1" indent="1" readingOrder="2"/>
    </xf>
    <xf numFmtId="0" fontId="2" fillId="0" borderId="11" xfId="0" applyFont="1" applyBorder="1" applyAlignment="1">
      <alignment horizontal="right" vertical="center" wrapText="1" indent="1" readingOrder="2"/>
    </xf>
    <xf numFmtId="0" fontId="2" fillId="0" borderId="12" xfId="0" applyFont="1" applyBorder="1" applyAlignment="1">
      <alignment horizontal="right" vertical="center" wrapText="1" indent="1" readingOrder="2"/>
    </xf>
    <xf numFmtId="0" fontId="2" fillId="0" borderId="13" xfId="0" applyFont="1" applyBorder="1" applyAlignment="1">
      <alignment horizontal="right" vertical="center" wrapText="1" indent="1" readingOrder="2"/>
    </xf>
    <xf numFmtId="0" fontId="2" fillId="0" borderId="14" xfId="0" applyFont="1" applyBorder="1" applyAlignment="1">
      <alignment horizontal="right" vertical="center" wrapText="1" indent="1" readingOrder="2"/>
    </xf>
    <xf numFmtId="0" fontId="2" fillId="0" borderId="0" xfId="0" applyFont="1" applyAlignment="1">
      <alignment horizontal="right" vertical="center" wrapText="1" indent="1" readingOrder="2"/>
    </xf>
    <xf numFmtId="0" fontId="2" fillId="4" borderId="4"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5" borderId="1"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2" fillId="6" borderId="1" xfId="0" applyFont="1" applyFill="1" applyBorder="1" applyAlignment="1">
      <alignment horizontal="center" vertical="center" wrapText="1" readingOrder="2"/>
    </xf>
    <xf numFmtId="0" fontId="2" fillId="0" borderId="1" xfId="0" applyFont="1" applyBorder="1" applyAlignment="1">
      <alignment horizontal="right" vertical="center" wrapText="1" indent="1" readingOrder="2"/>
    </xf>
    <xf numFmtId="0" fontId="2" fillId="0" borderId="5" xfId="0" applyFont="1" applyBorder="1" applyAlignment="1">
      <alignment horizontal="right" vertical="center" wrapText="1" indent="1" readingOrder="2"/>
    </xf>
    <xf numFmtId="0" fontId="2" fillId="0" borderId="2" xfId="0" applyFont="1" applyBorder="1" applyAlignment="1">
      <alignment horizontal="right" vertical="center" wrapText="1" indent="1" readingOrder="2"/>
    </xf>
    <xf numFmtId="0" fontId="2" fillId="0" borderId="6" xfId="0" applyFont="1" applyBorder="1" applyAlignment="1">
      <alignment horizontal="right" vertical="center" wrapText="1" indent="1" readingOrder="2"/>
    </xf>
    <xf numFmtId="0" fontId="2" fillId="0" borderId="7" xfId="0" applyFont="1" applyBorder="1" applyAlignment="1">
      <alignment horizontal="right" vertical="center" wrapText="1" indent="1" readingOrder="2"/>
    </xf>
    <xf numFmtId="0" fontId="2" fillId="0" borderId="0" xfId="0" applyFont="1" applyBorder="1" applyAlignment="1">
      <alignment horizontal="right" vertical="center" wrapText="1" indent="1" readingOrder="2"/>
    </xf>
    <xf numFmtId="0" fontId="2" fillId="0" borderId="8" xfId="0" applyFont="1" applyBorder="1" applyAlignment="1">
      <alignment horizontal="right" vertical="center" wrapText="1" indent="1" readingOrder="2"/>
    </xf>
    <xf numFmtId="0" fontId="4" fillId="3" borderId="3" xfId="0" applyFont="1" applyFill="1" applyBorder="1" applyAlignment="1">
      <alignment horizontal="center" vertical="center"/>
    </xf>
    <xf numFmtId="0" fontId="5" fillId="3" borderId="3" xfId="0" applyFont="1" applyFill="1" applyBorder="1" applyAlignment="1">
      <alignment horizontal="center" vertical="center"/>
    </xf>
    <xf numFmtId="0" fontId="11" fillId="13" borderId="16"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2" fontId="3" fillId="10" borderId="21" xfId="0" applyNumberFormat="1" applyFont="1" applyFill="1" applyBorder="1" applyAlignment="1" applyProtection="1">
      <alignment horizontal="center" vertical="center" readingOrder="2"/>
      <protection hidden="1"/>
    </xf>
    <xf numFmtId="2" fontId="3" fillId="10" borderId="22" xfId="0" applyNumberFormat="1"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protection hidden="1"/>
    </xf>
    <xf numFmtId="2" fontId="3" fillId="10" borderId="3" xfId="0" applyNumberFormat="1" applyFont="1" applyFill="1" applyBorder="1" applyAlignment="1" applyProtection="1">
      <alignment horizontal="center" vertical="center" readingOrder="2"/>
      <protection hidden="1"/>
    </xf>
    <xf numFmtId="0" fontId="9" fillId="13" borderId="16" xfId="0" applyFont="1" applyFill="1" applyBorder="1" applyAlignment="1" applyProtection="1">
      <alignment horizontal="center" vertical="center" wrapText="1" readingOrder="2"/>
      <protection hidden="1"/>
    </xf>
  </cellXfs>
  <cellStyles count="1">
    <cellStyle name="Normal" xfId="0" builtinId="0"/>
  </cellStyles>
  <dxfs count="0"/>
  <tableStyles count="0" defaultTableStyle="TableStyleMedium2" defaultPivotStyle="PivotStyleMedium9"/>
  <colors>
    <mruColors>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5400" cap="rnd" cmpd="sng">
              <a:solidFill>
                <a:srgbClr val="C00000"/>
              </a:solidFill>
              <a:prstDash val="solid"/>
              <a:tailEnd type="none"/>
            </a:ln>
          </c:spPr>
          <c:marker>
            <c:symbol val="none"/>
          </c:marker>
          <c:xVal>
            <c:numRef>
              <c:f>محاسبات!$K$5:$K$145</c:f>
              <c:numCache>
                <c:formatCode>0.00</c:formatCode>
                <c:ptCount val="1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pt idx="41">
                  <c:v>2.0499999999999998</c:v>
                </c:pt>
                <c:pt idx="42">
                  <c:v>2.1</c:v>
                </c:pt>
                <c:pt idx="43">
                  <c:v>2.15</c:v>
                </c:pt>
                <c:pt idx="44">
                  <c:v>2.2000000000000002</c:v>
                </c:pt>
                <c:pt idx="45">
                  <c:v>2.25</c:v>
                </c:pt>
                <c:pt idx="46">
                  <c:v>2.2999999999999998</c:v>
                </c:pt>
                <c:pt idx="47">
                  <c:v>2.35</c:v>
                </c:pt>
                <c:pt idx="48">
                  <c:v>2.4</c:v>
                </c:pt>
                <c:pt idx="49">
                  <c:v>2.4500000000000002</c:v>
                </c:pt>
                <c:pt idx="50">
                  <c:v>2.5</c:v>
                </c:pt>
                <c:pt idx="51">
                  <c:v>2.5499999999999998</c:v>
                </c:pt>
                <c:pt idx="52">
                  <c:v>2.6</c:v>
                </c:pt>
                <c:pt idx="53">
                  <c:v>2.65</c:v>
                </c:pt>
                <c:pt idx="54">
                  <c:v>2.7</c:v>
                </c:pt>
                <c:pt idx="55">
                  <c:v>2.75</c:v>
                </c:pt>
                <c:pt idx="56">
                  <c:v>2.8</c:v>
                </c:pt>
                <c:pt idx="57">
                  <c:v>2.85</c:v>
                </c:pt>
                <c:pt idx="58">
                  <c:v>2.9</c:v>
                </c:pt>
                <c:pt idx="59">
                  <c:v>2.95</c:v>
                </c:pt>
                <c:pt idx="60">
                  <c:v>3</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c:v>
                </c:pt>
                <c:pt idx="81">
                  <c:v>4.05</c:v>
                </c:pt>
                <c:pt idx="82">
                  <c:v>4.0999999999999996</c:v>
                </c:pt>
                <c:pt idx="83">
                  <c:v>4.1500000000000004</c:v>
                </c:pt>
                <c:pt idx="84">
                  <c:v>4.2</c:v>
                </c:pt>
                <c:pt idx="85">
                  <c:v>4.25</c:v>
                </c:pt>
                <c:pt idx="86">
                  <c:v>4.3</c:v>
                </c:pt>
                <c:pt idx="87">
                  <c:v>4.3499999999999996</c:v>
                </c:pt>
                <c:pt idx="88">
                  <c:v>4.4000000000000004</c:v>
                </c:pt>
                <c:pt idx="89">
                  <c:v>4.45</c:v>
                </c:pt>
                <c:pt idx="90">
                  <c:v>4.5</c:v>
                </c:pt>
                <c:pt idx="91">
                  <c:v>4.55</c:v>
                </c:pt>
                <c:pt idx="92">
                  <c:v>4.5999999999999996</c:v>
                </c:pt>
                <c:pt idx="93">
                  <c:v>4.6500000000000004</c:v>
                </c:pt>
                <c:pt idx="94">
                  <c:v>4.7</c:v>
                </c:pt>
                <c:pt idx="95">
                  <c:v>4.75</c:v>
                </c:pt>
                <c:pt idx="96">
                  <c:v>4.8</c:v>
                </c:pt>
                <c:pt idx="97">
                  <c:v>4.8499999999999996</c:v>
                </c:pt>
                <c:pt idx="98">
                  <c:v>4.9000000000000004</c:v>
                </c:pt>
                <c:pt idx="99">
                  <c:v>4.95</c:v>
                </c:pt>
                <c:pt idx="100">
                  <c:v>5</c:v>
                </c:pt>
                <c:pt idx="101">
                  <c:v>5.05</c:v>
                </c:pt>
                <c:pt idx="102">
                  <c:v>5.0999999999999996</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c:v>
                </c:pt>
              </c:numCache>
            </c:numRef>
          </c:xVal>
          <c:yVal>
            <c:numRef>
              <c:f>محاسبات!$H$5:$H$145</c:f>
              <c:numCache>
                <c:formatCode>0.0000</c:formatCode>
                <c:ptCount val="141"/>
                <c:pt idx="0">
                  <c:v>1.1000000000000001</c:v>
                </c:pt>
                <c:pt idx="1">
                  <c:v>1.6500000000000001</c:v>
                </c:pt>
                <c:pt idx="2">
                  <c:v>2.2000000000000002</c:v>
                </c:pt>
                <c:pt idx="3">
                  <c:v>2.75</c:v>
                </c:pt>
                <c:pt idx="4">
                  <c:v>2.75</c:v>
                </c:pt>
                <c:pt idx="5">
                  <c:v>2.75</c:v>
                </c:pt>
                <c:pt idx="6">
                  <c:v>2.75</c:v>
                </c:pt>
                <c:pt idx="7">
                  <c:v>2.75</c:v>
                </c:pt>
                <c:pt idx="8">
                  <c:v>2.75</c:v>
                </c:pt>
                <c:pt idx="9">
                  <c:v>2.75</c:v>
                </c:pt>
                <c:pt idx="10">
                  <c:v>2.75</c:v>
                </c:pt>
                <c:pt idx="11">
                  <c:v>2.75</c:v>
                </c:pt>
                <c:pt idx="12">
                  <c:v>2.75</c:v>
                </c:pt>
                <c:pt idx="13">
                  <c:v>2.75</c:v>
                </c:pt>
                <c:pt idx="14">
                  <c:v>2.75</c:v>
                </c:pt>
                <c:pt idx="15">
                  <c:v>2.5938888888888885</c:v>
                </c:pt>
                <c:pt idx="16">
                  <c:v>2.4572916666666664</c:v>
                </c:pt>
                <c:pt idx="17">
                  <c:v>2.3367647058823526</c:v>
                </c:pt>
                <c:pt idx="18">
                  <c:v>2.2296296296296294</c:v>
                </c:pt>
                <c:pt idx="19">
                  <c:v>2.1337719298245612</c:v>
                </c:pt>
                <c:pt idx="20">
                  <c:v>2.0474999999999999</c:v>
                </c:pt>
                <c:pt idx="21">
                  <c:v>1.9694444444444443</c:v>
                </c:pt>
                <c:pt idx="22">
                  <c:v>1.8984848484848482</c:v>
                </c:pt>
                <c:pt idx="23">
                  <c:v>1.8336956521739132</c:v>
                </c:pt>
                <c:pt idx="24">
                  <c:v>1.7743055555555556</c:v>
                </c:pt>
                <c:pt idx="25">
                  <c:v>1.7196666666666665</c:v>
                </c:pt>
                <c:pt idx="26">
                  <c:v>1.6692307692307689</c:v>
                </c:pt>
                <c:pt idx="27">
                  <c:v>1.6225308641975309</c:v>
                </c:pt>
                <c:pt idx="28">
                  <c:v>1.5791666666666666</c:v>
                </c:pt>
                <c:pt idx="29">
                  <c:v>1.5387931034482758</c:v>
                </c:pt>
                <c:pt idx="30">
                  <c:v>1.5011111111111108</c:v>
                </c:pt>
                <c:pt idx="31">
                  <c:v>1.465860215053763</c:v>
                </c:pt>
                <c:pt idx="32">
                  <c:v>1.4328124999999998</c:v>
                </c:pt>
                <c:pt idx="33">
                  <c:v>1.4017676767676768</c:v>
                </c:pt>
                <c:pt idx="34">
                  <c:v>1.3725490196078431</c:v>
                </c:pt>
                <c:pt idx="35">
                  <c:v>1.3449999999999998</c:v>
                </c:pt>
                <c:pt idx="36">
                  <c:v>1.3189814814814813</c:v>
                </c:pt>
                <c:pt idx="37">
                  <c:v>1.2943693693693692</c:v>
                </c:pt>
                <c:pt idx="38">
                  <c:v>1.2710526315789474</c:v>
                </c:pt>
                <c:pt idx="39">
                  <c:v>1.2489316239316239</c:v>
                </c:pt>
                <c:pt idx="40">
                  <c:v>1.2279166666666668</c:v>
                </c:pt>
                <c:pt idx="41">
                  <c:v>1.2079268292682928</c:v>
                </c:pt>
                <c:pt idx="42">
                  <c:v>1.1888888888888887</c:v>
                </c:pt>
                <c:pt idx="43">
                  <c:v>1.1707364341085271</c:v>
                </c:pt>
                <c:pt idx="44">
                  <c:v>1.1534090909090908</c:v>
                </c:pt>
                <c:pt idx="45">
                  <c:v>1.136851851851852</c:v>
                </c:pt>
                <c:pt idx="46">
                  <c:v>1.1210144927536232</c:v>
                </c:pt>
                <c:pt idx="47">
                  <c:v>1.1058510638297872</c:v>
                </c:pt>
                <c:pt idx="48">
                  <c:v>1.0913194444444445</c:v>
                </c:pt>
                <c:pt idx="49">
                  <c:v>1.0773809523809526</c:v>
                </c:pt>
                <c:pt idx="50">
                  <c:v>1.0639999999999998</c:v>
                </c:pt>
                <c:pt idx="51">
                  <c:v>1.0511437908496732</c:v>
                </c:pt>
                <c:pt idx="52">
                  <c:v>1.0387820512820511</c:v>
                </c:pt>
                <c:pt idx="53">
                  <c:v>1.02688679245283</c:v>
                </c:pt>
                <c:pt idx="54">
                  <c:v>1.0154320987654322</c:v>
                </c:pt>
                <c:pt idx="55">
                  <c:v>1.0043939393939394</c:v>
                </c:pt>
                <c:pt idx="56">
                  <c:v>0.99374999999999991</c:v>
                </c:pt>
                <c:pt idx="57">
                  <c:v>0.98347953216374262</c:v>
                </c:pt>
                <c:pt idx="58">
                  <c:v>0.97356321839080462</c:v>
                </c:pt>
                <c:pt idx="59">
                  <c:v>0.9639830508474575</c:v>
                </c:pt>
                <c:pt idx="60">
                  <c:v>0.95472222222222214</c:v>
                </c:pt>
                <c:pt idx="61">
                  <c:v>0.94576502732240431</c:v>
                </c:pt>
                <c:pt idx="62">
                  <c:v>0.93709677419354831</c:v>
                </c:pt>
                <c:pt idx="63">
                  <c:v>0.9287037037037037</c:v>
                </c:pt>
                <c:pt idx="64">
                  <c:v>0.92057291666666652</c:v>
                </c:pt>
                <c:pt idx="65">
                  <c:v>0.9126923076923078</c:v>
                </c:pt>
                <c:pt idx="66">
                  <c:v>0.90505050505050499</c:v>
                </c:pt>
                <c:pt idx="67">
                  <c:v>0.89763681592039812</c:v>
                </c:pt>
                <c:pt idx="68">
                  <c:v>0.89044117647058818</c:v>
                </c:pt>
                <c:pt idx="69">
                  <c:v>0.88345410628019305</c:v>
                </c:pt>
                <c:pt idx="70">
                  <c:v>0.87666666666666648</c:v>
                </c:pt>
                <c:pt idx="71">
                  <c:v>0.87007042253521116</c:v>
                </c:pt>
                <c:pt idx="72">
                  <c:v>0.86365740740740726</c:v>
                </c:pt>
                <c:pt idx="73">
                  <c:v>0.85742009132420094</c:v>
                </c:pt>
                <c:pt idx="74">
                  <c:v>0.85135135135135109</c:v>
                </c:pt>
                <c:pt idx="75">
                  <c:v>0.84544444444444444</c:v>
                </c:pt>
                <c:pt idx="76">
                  <c:v>0.83969298245614021</c:v>
                </c:pt>
                <c:pt idx="77">
                  <c:v>0.83409090909090899</c:v>
                </c:pt>
                <c:pt idx="78">
                  <c:v>0.82863247863247869</c:v>
                </c:pt>
                <c:pt idx="79">
                  <c:v>0.82331223628691974</c:v>
                </c:pt>
                <c:pt idx="80">
                  <c:v>0.81812499999999988</c:v>
                </c:pt>
                <c:pt idx="81">
                  <c:v>0.80802469135802468</c:v>
                </c:pt>
                <c:pt idx="82">
                  <c:v>0.79817073170731712</c:v>
                </c:pt>
                <c:pt idx="83">
                  <c:v>0.78855421686746985</c:v>
                </c:pt>
                <c:pt idx="84">
                  <c:v>0.77916666666666656</c:v>
                </c:pt>
                <c:pt idx="85">
                  <c:v>0.77</c:v>
                </c:pt>
                <c:pt idx="86">
                  <c:v>0.76104651162790693</c:v>
                </c:pt>
                <c:pt idx="87">
                  <c:v>0.75229885057471269</c:v>
                </c:pt>
                <c:pt idx="88">
                  <c:v>0.7437499999999998</c:v>
                </c:pt>
                <c:pt idx="89">
                  <c:v>0.73539325842696623</c:v>
                </c:pt>
                <c:pt idx="90">
                  <c:v>0.72722222222222221</c:v>
                </c:pt>
                <c:pt idx="91">
                  <c:v>0.71923076923076934</c:v>
                </c:pt>
                <c:pt idx="92">
                  <c:v>0.71141304347826084</c:v>
                </c:pt>
                <c:pt idx="93">
                  <c:v>0.70376344086021503</c:v>
                </c:pt>
                <c:pt idx="94">
                  <c:v>0.6962765957446807</c:v>
                </c:pt>
                <c:pt idx="95">
                  <c:v>0.68894736842105253</c:v>
                </c:pt>
                <c:pt idx="96">
                  <c:v>0.68177083333333333</c:v>
                </c:pt>
                <c:pt idx="97">
                  <c:v>0.67474226804123716</c:v>
                </c:pt>
                <c:pt idx="98">
                  <c:v>0.66785714285714282</c:v>
                </c:pt>
                <c:pt idx="99">
                  <c:v>0.66111111111111109</c:v>
                </c:pt>
                <c:pt idx="100">
                  <c:v>0.65449999999999986</c:v>
                </c:pt>
                <c:pt idx="101">
                  <c:v>0.64801980198019793</c:v>
                </c:pt>
                <c:pt idx="102">
                  <c:v>0.64166666666666672</c:v>
                </c:pt>
                <c:pt idx="103">
                  <c:v>0.63543689320388352</c:v>
                </c:pt>
                <c:pt idx="104">
                  <c:v>0.62932692307692295</c:v>
                </c:pt>
                <c:pt idx="105">
                  <c:v>0.62333333333333329</c:v>
                </c:pt>
                <c:pt idx="106">
                  <c:v>0.61745283018867914</c:v>
                </c:pt>
                <c:pt idx="107">
                  <c:v>0.61168224299065421</c:v>
                </c:pt>
                <c:pt idx="108">
                  <c:v>0.60601851851851851</c:v>
                </c:pt>
                <c:pt idx="109">
                  <c:v>0.60045871559633013</c:v>
                </c:pt>
                <c:pt idx="110">
                  <c:v>0.59499999999999997</c:v>
                </c:pt>
                <c:pt idx="111">
                  <c:v>0.5896396396396395</c:v>
                </c:pt>
                <c:pt idx="112">
                  <c:v>0.58437499999999998</c:v>
                </c:pt>
                <c:pt idx="113">
                  <c:v>0.57920353982300876</c:v>
                </c:pt>
                <c:pt idx="114">
                  <c:v>0.57412280701754381</c:v>
                </c:pt>
                <c:pt idx="115">
                  <c:v>0.56913043478260861</c:v>
                </c:pt>
                <c:pt idx="116">
                  <c:v>0.56422413793103443</c:v>
                </c:pt>
                <c:pt idx="117">
                  <c:v>0.55940170940170941</c:v>
                </c:pt>
                <c:pt idx="118">
                  <c:v>0.55466101694915249</c:v>
                </c:pt>
                <c:pt idx="119">
                  <c:v>0.54999999999999993</c:v>
                </c:pt>
                <c:pt idx="120">
                  <c:v>0.54541666666666655</c:v>
                </c:pt>
                <c:pt idx="121">
                  <c:v>0.54090909090909089</c:v>
                </c:pt>
                <c:pt idx="122">
                  <c:v>0.53647540983606556</c:v>
                </c:pt>
                <c:pt idx="123">
                  <c:v>0.53211382113821126</c:v>
                </c:pt>
                <c:pt idx="124">
                  <c:v>0.52782258064516119</c:v>
                </c:pt>
                <c:pt idx="125">
                  <c:v>0.52359999999999984</c:v>
                </c:pt>
                <c:pt idx="126">
                  <c:v>0.51944444444444438</c:v>
                </c:pt>
                <c:pt idx="127">
                  <c:v>0.51535433070866143</c:v>
                </c:pt>
                <c:pt idx="128">
                  <c:v>0.51132812499999991</c:v>
                </c:pt>
                <c:pt idx="129">
                  <c:v>0.50736434108527129</c:v>
                </c:pt>
                <c:pt idx="130">
                  <c:v>0.5034615384615384</c:v>
                </c:pt>
                <c:pt idx="131">
                  <c:v>0.49961832061068701</c:v>
                </c:pt>
                <c:pt idx="132">
                  <c:v>0.49583333333333335</c:v>
                </c:pt>
                <c:pt idx="133">
                  <c:v>0.49210526315789477</c:v>
                </c:pt>
                <c:pt idx="134">
                  <c:v>0.48843283582089553</c:v>
                </c:pt>
                <c:pt idx="135">
                  <c:v>0.48481481481481475</c:v>
                </c:pt>
                <c:pt idx="136">
                  <c:v>0.48124999999999996</c:v>
                </c:pt>
                <c:pt idx="137">
                  <c:v>0.47773722627737225</c:v>
                </c:pt>
                <c:pt idx="138">
                  <c:v>0.47427536231884049</c:v>
                </c:pt>
                <c:pt idx="139">
                  <c:v>0.47086330935251786</c:v>
                </c:pt>
                <c:pt idx="140">
                  <c:v>0.46749999999999992</c:v>
                </c:pt>
              </c:numCache>
            </c:numRef>
          </c:yVal>
          <c:smooth val="0"/>
          <c:extLst>
            <c:ext xmlns:c16="http://schemas.microsoft.com/office/drawing/2014/chart" uri="{C3380CC4-5D6E-409C-BE32-E72D297353CC}">
              <c16:uniqueId val="{00000000-23A5-4043-8579-3D089E4FECA2}"/>
            </c:ext>
          </c:extLst>
        </c:ser>
        <c:dLbls>
          <c:showLegendKey val="0"/>
          <c:showVal val="0"/>
          <c:showCatName val="0"/>
          <c:showSerName val="0"/>
          <c:showPercent val="0"/>
          <c:showBubbleSize val="0"/>
        </c:dLbls>
        <c:axId val="80709504"/>
        <c:axId val="80711680"/>
      </c:scatterChart>
      <c:valAx>
        <c:axId val="80709504"/>
        <c:scaling>
          <c:orientation val="minMax"/>
        </c:scaling>
        <c:delete val="0"/>
        <c:axPos val="b"/>
        <c:minorGridlines>
          <c:spPr>
            <a:ln w="12700" cap="flat" cmpd="sng" algn="ctr">
              <a:solidFill>
                <a:schemeClr val="tx2">
                  <a:lumMod val="40000"/>
                  <a:lumOff val="60000"/>
                </a:schemeClr>
              </a:solidFill>
              <a:prstDash val="solid"/>
            </a:ln>
            <a:effectLst/>
          </c:spPr>
        </c:minorGridlines>
        <c:title>
          <c:tx>
            <c:rich>
              <a:bodyPr/>
              <a:lstStyle/>
              <a:p>
                <a:pPr>
                  <a:defRPr>
                    <a:solidFill>
                      <a:schemeClr val="dk1"/>
                    </a:solidFill>
                    <a:latin typeface="Times New Roman" pitchFamily="18" charset="0"/>
                    <a:ea typeface="+mn-ea"/>
                    <a:cs typeface="Times New Roman" pitchFamily="18" charset="0"/>
                  </a:defRPr>
                </a:pPr>
                <a:r>
                  <a:rPr lang="en-US" sz="1200" b="1">
                    <a:solidFill>
                      <a:schemeClr val="dk1"/>
                    </a:solidFill>
                    <a:latin typeface="Times New Roman" pitchFamily="18" charset="0"/>
                    <a:ea typeface="+mn-ea"/>
                    <a:cs typeface="Times New Roman" pitchFamily="18" charset="0"/>
                  </a:rPr>
                  <a:t>Period (sec)</a:t>
                </a:r>
                <a:endParaRPr lang="en-US" sz="1200" b="1">
                  <a:latin typeface="Times New Roman" pitchFamily="18" charset="0"/>
                  <a:cs typeface="Times New Roman" pitchFamily="18" charset="0"/>
                </a:endParaRPr>
              </a:p>
            </c:rich>
          </c:tx>
          <c:layout/>
          <c:overlay val="0"/>
          <c:spPr>
            <a:solidFill>
              <a:schemeClr val="lt1"/>
            </a:solidFill>
            <a:ln w="3175" cap="flat" cmpd="sng" algn="ctr">
              <a:solidFill>
                <a:sysClr val="windowText" lastClr="000000"/>
              </a:solidFill>
              <a:prstDash val="solid"/>
            </a:ln>
            <a:effectLst/>
          </c:spPr>
        </c:title>
        <c:numFmt formatCode="0.0" sourceLinked="0"/>
        <c:majorTickMark val="out"/>
        <c:minorTickMark val="out"/>
        <c:tickLblPos val="nextTo"/>
        <c:spPr>
          <a:ln w="25400">
            <a:solidFill>
              <a:schemeClr val="tx1"/>
            </a:solidFill>
          </a:ln>
        </c:spPr>
        <c:txPr>
          <a:bodyPr/>
          <a:lstStyle/>
          <a:p>
            <a:pPr>
              <a:defRPr sz="1200" b="1">
                <a:latin typeface="Times New Roman" pitchFamily="18" charset="0"/>
                <a:cs typeface="Times New Roman" pitchFamily="18" charset="0"/>
              </a:defRPr>
            </a:pPr>
            <a:endParaRPr lang="en-US"/>
          </a:p>
        </c:txPr>
        <c:crossAx val="80711680"/>
        <c:crosses val="autoZero"/>
        <c:crossBetween val="midCat"/>
      </c:valAx>
      <c:valAx>
        <c:axId val="80711680"/>
        <c:scaling>
          <c:orientation val="minMax"/>
        </c:scaling>
        <c:delete val="0"/>
        <c:axPos val="l"/>
        <c:minorGridlines/>
        <c:title>
          <c:tx>
            <c:rich>
              <a:bodyPr rot="0" vert="horz"/>
              <a:lstStyle/>
              <a:p>
                <a:pPr>
                  <a:defRPr sz="1200">
                    <a:latin typeface="Times New Roman" pitchFamily="18" charset="0"/>
                    <a:cs typeface="Times New Roman" pitchFamily="18" charset="0"/>
                  </a:defRPr>
                </a:pPr>
                <a:r>
                  <a:rPr lang="en-US" sz="1200">
                    <a:latin typeface="Times New Roman" pitchFamily="18" charset="0"/>
                    <a:cs typeface="Times New Roman" pitchFamily="18" charset="0"/>
                  </a:rPr>
                  <a:t>B</a:t>
                </a:r>
              </a:p>
            </c:rich>
          </c:tx>
          <c:layout>
            <c:manualLayout>
              <c:xMode val="edge"/>
              <c:yMode val="edge"/>
              <c:x val="1.2052730696798493E-2"/>
              <c:y val="0.37666666666666665"/>
            </c:manualLayout>
          </c:layout>
          <c:overlay val="0"/>
          <c:spPr>
            <a:ln>
              <a:solidFill>
                <a:sysClr val="windowText" lastClr="000000"/>
              </a:solidFill>
            </a:ln>
          </c:spPr>
        </c:title>
        <c:numFmt formatCode="0.0" sourceLinked="0"/>
        <c:majorTickMark val="out"/>
        <c:minorTickMark val="out"/>
        <c:tickLblPos val="nextTo"/>
        <c:spPr>
          <a:ln w="19050" cap="flat">
            <a:solidFill>
              <a:schemeClr val="tx1"/>
            </a:solidFill>
            <a:round/>
            <a:headEnd type="none"/>
            <a:tailEnd type="none"/>
          </a:ln>
        </c:spPr>
        <c:txPr>
          <a:bodyPr/>
          <a:lstStyle/>
          <a:p>
            <a:pPr>
              <a:defRPr sz="1200" b="1">
                <a:latin typeface="Times New Roman" pitchFamily="18" charset="0"/>
                <a:cs typeface="Times New Roman" pitchFamily="18" charset="0"/>
              </a:defRPr>
            </a:pPr>
            <a:endParaRPr lang="en-US"/>
          </a:p>
        </c:txPr>
        <c:crossAx val="80709504"/>
        <c:crosses val="autoZero"/>
        <c:crossBetween val="midCat"/>
      </c:valAx>
    </c:plotArea>
    <c:plotVisOnly val="1"/>
    <c:dispBlanksAs val="gap"/>
    <c:showDLblsOverMax val="0"/>
  </c:chart>
  <c:spPr>
    <a:solidFill>
      <a:schemeClr val="lt1"/>
    </a:solidFill>
    <a:ln w="38100" cap="flat" cmpd="sng" algn="ctr">
      <a:solidFill>
        <a:schemeClr val="tx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686927</xdr:colOff>
      <xdr:row>18</xdr:row>
      <xdr:rowOff>100012</xdr:rowOff>
    </xdr:from>
    <xdr:to>
      <xdr:col>6</xdr:col>
      <xdr:colOff>419102</xdr:colOff>
      <xdr:row>30</xdr:row>
      <xdr:rowOff>122512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52"/>
  <sheetViews>
    <sheetView showGridLines="0" rightToLeft="1" zoomScale="130" zoomScaleNormal="130" workbookViewId="0">
      <pane ySplit="1" topLeftCell="A2" activePane="bottomLeft" state="frozen"/>
      <selection pane="bottomLeft" activeCell="G2" sqref="G2"/>
    </sheetView>
  </sheetViews>
  <sheetFormatPr defaultRowHeight="18.75" x14ac:dyDescent="0.25"/>
  <cols>
    <col min="1" max="1" width="15.85546875" style="3" customWidth="1"/>
    <col min="2" max="2" width="69.140625" style="4" customWidth="1"/>
    <col min="3" max="5" width="9.140625" style="3"/>
    <col min="6" max="6" width="12.42578125" style="3" customWidth="1"/>
    <col min="7" max="16384" width="9.140625" style="3"/>
  </cols>
  <sheetData>
    <row r="1" spans="1:6" ht="25.5" thickTop="1" thickBot="1" x14ac:dyDescent="0.3">
      <c r="A1" s="6" t="s">
        <v>0</v>
      </c>
      <c r="B1" s="7" t="s">
        <v>1</v>
      </c>
      <c r="C1" s="8" t="s">
        <v>70</v>
      </c>
      <c r="D1" s="8" t="s">
        <v>9</v>
      </c>
      <c r="E1" s="8" t="s">
        <v>10</v>
      </c>
      <c r="F1" s="8" t="s">
        <v>11</v>
      </c>
    </row>
    <row r="2" spans="1:6" ht="19.5" thickTop="1" x14ac:dyDescent="0.25">
      <c r="A2" s="72" t="s">
        <v>8</v>
      </c>
      <c r="B2" s="9" t="s">
        <v>2</v>
      </c>
      <c r="C2" s="10">
        <v>5</v>
      </c>
      <c r="D2" s="10">
        <v>2.5</v>
      </c>
      <c r="E2" s="10">
        <v>5</v>
      </c>
      <c r="F2" s="10">
        <v>50</v>
      </c>
    </row>
    <row r="3" spans="1:6" x14ac:dyDescent="0.25">
      <c r="A3" s="73"/>
      <c r="B3" s="11" t="s">
        <v>3</v>
      </c>
      <c r="C3" s="12">
        <v>4</v>
      </c>
      <c r="D3" s="12">
        <v>2.5</v>
      </c>
      <c r="E3" s="12">
        <v>4</v>
      </c>
      <c r="F3" s="12">
        <v>50</v>
      </c>
    </row>
    <row r="4" spans="1:6" x14ac:dyDescent="0.25">
      <c r="A4" s="73"/>
      <c r="B4" s="11" t="s">
        <v>13</v>
      </c>
      <c r="C4" s="12">
        <v>3.5</v>
      </c>
      <c r="D4" s="12">
        <v>2.5</v>
      </c>
      <c r="E4" s="12">
        <v>3.5</v>
      </c>
      <c r="F4" s="12" t="s">
        <v>12</v>
      </c>
    </row>
    <row r="5" spans="1:6" x14ac:dyDescent="0.25">
      <c r="A5" s="73"/>
      <c r="B5" s="11" t="s">
        <v>4</v>
      </c>
      <c r="C5" s="12">
        <v>3</v>
      </c>
      <c r="D5" s="12">
        <v>2.5</v>
      </c>
      <c r="E5" s="12">
        <v>3</v>
      </c>
      <c r="F5" s="12">
        <v>15</v>
      </c>
    </row>
    <row r="6" spans="1:6" x14ac:dyDescent="0.25">
      <c r="A6" s="73"/>
      <c r="B6" s="11" t="s">
        <v>5</v>
      </c>
      <c r="C6" s="12">
        <v>4</v>
      </c>
      <c r="D6" s="12">
        <v>2</v>
      </c>
      <c r="E6" s="12">
        <v>3.5</v>
      </c>
      <c r="F6" s="12">
        <v>15</v>
      </c>
    </row>
    <row r="7" spans="1:6" x14ac:dyDescent="0.25">
      <c r="A7" s="73"/>
      <c r="B7" s="11" t="s">
        <v>6</v>
      </c>
      <c r="C7" s="12">
        <v>5.5</v>
      </c>
      <c r="D7" s="12">
        <v>3</v>
      </c>
      <c r="E7" s="12">
        <v>4</v>
      </c>
      <c r="F7" s="12">
        <v>15</v>
      </c>
    </row>
    <row r="8" spans="1:6" x14ac:dyDescent="0.25">
      <c r="A8" s="73"/>
      <c r="B8" s="11" t="s">
        <v>7</v>
      </c>
      <c r="C8" s="12">
        <v>3</v>
      </c>
      <c r="D8" s="12">
        <v>2</v>
      </c>
      <c r="E8" s="12">
        <v>3</v>
      </c>
      <c r="F8" s="12">
        <v>10</v>
      </c>
    </row>
    <row r="9" spans="1:6" x14ac:dyDescent="0.25">
      <c r="A9" s="74" t="s">
        <v>19</v>
      </c>
      <c r="B9" s="13" t="s">
        <v>14</v>
      </c>
      <c r="C9" s="14">
        <v>6</v>
      </c>
      <c r="D9" s="14">
        <v>2.5</v>
      </c>
      <c r="E9" s="14">
        <v>5</v>
      </c>
      <c r="F9" s="14">
        <v>50</v>
      </c>
    </row>
    <row r="10" spans="1:6" x14ac:dyDescent="0.25">
      <c r="A10" s="74"/>
      <c r="B10" s="13" t="s">
        <v>3</v>
      </c>
      <c r="C10" s="14">
        <v>5</v>
      </c>
      <c r="D10" s="14">
        <v>2.5</v>
      </c>
      <c r="E10" s="14">
        <v>4</v>
      </c>
      <c r="F10" s="14">
        <v>35</v>
      </c>
    </row>
    <row r="11" spans="1:6" x14ac:dyDescent="0.25">
      <c r="A11" s="74"/>
      <c r="B11" s="13" t="s">
        <v>13</v>
      </c>
      <c r="C11" s="14">
        <v>4</v>
      </c>
      <c r="D11" s="14">
        <v>2.5</v>
      </c>
      <c r="E11" s="14">
        <v>3</v>
      </c>
      <c r="F11" s="14" t="s">
        <v>12</v>
      </c>
    </row>
    <row r="12" spans="1:6" x14ac:dyDescent="0.25">
      <c r="A12" s="74"/>
      <c r="B12" s="13" t="s">
        <v>4</v>
      </c>
      <c r="C12" s="14">
        <v>3</v>
      </c>
      <c r="D12" s="14">
        <v>2.5</v>
      </c>
      <c r="E12" s="14">
        <v>2.5</v>
      </c>
      <c r="F12" s="14">
        <v>15</v>
      </c>
    </row>
    <row r="13" spans="1:6" x14ac:dyDescent="0.25">
      <c r="A13" s="74"/>
      <c r="B13" s="13" t="s">
        <v>15</v>
      </c>
      <c r="C13" s="14">
        <v>7</v>
      </c>
      <c r="D13" s="14">
        <v>2</v>
      </c>
      <c r="E13" s="14">
        <v>4</v>
      </c>
      <c r="F13" s="14">
        <v>50</v>
      </c>
    </row>
    <row r="14" spans="1:6" x14ac:dyDescent="0.25">
      <c r="A14" s="74"/>
      <c r="B14" s="13" t="s">
        <v>16</v>
      </c>
      <c r="C14" s="14">
        <v>7</v>
      </c>
      <c r="D14" s="14">
        <v>2.5</v>
      </c>
      <c r="E14" s="14">
        <v>5</v>
      </c>
      <c r="F14" s="14">
        <v>50</v>
      </c>
    </row>
    <row r="15" spans="1:6" x14ac:dyDescent="0.25">
      <c r="A15" s="74"/>
      <c r="B15" s="13" t="s">
        <v>17</v>
      </c>
      <c r="C15" s="14">
        <v>3.5</v>
      </c>
      <c r="D15" s="14">
        <v>2</v>
      </c>
      <c r="E15" s="14">
        <v>3.5</v>
      </c>
      <c r="F15" s="14">
        <v>15</v>
      </c>
    </row>
    <row r="16" spans="1:6" x14ac:dyDescent="0.25">
      <c r="A16" s="74"/>
      <c r="B16" s="13" t="s">
        <v>18</v>
      </c>
      <c r="C16" s="14">
        <v>5.5</v>
      </c>
      <c r="D16" s="14">
        <v>2</v>
      </c>
      <c r="E16" s="14">
        <v>5</v>
      </c>
      <c r="F16" s="14">
        <v>50</v>
      </c>
    </row>
    <row r="17" spans="1:6" x14ac:dyDescent="0.25">
      <c r="A17" s="75" t="s">
        <v>26</v>
      </c>
      <c r="B17" s="5" t="s">
        <v>20</v>
      </c>
      <c r="C17" s="15">
        <v>7.5</v>
      </c>
      <c r="D17" s="15">
        <v>3</v>
      </c>
      <c r="E17" s="15">
        <v>5.5</v>
      </c>
      <c r="F17" s="15">
        <v>200</v>
      </c>
    </row>
    <row r="18" spans="1:6" x14ac:dyDescent="0.25">
      <c r="A18" s="75"/>
      <c r="B18" s="5" t="s">
        <v>21</v>
      </c>
      <c r="C18" s="15">
        <v>5</v>
      </c>
      <c r="D18" s="15">
        <v>3</v>
      </c>
      <c r="E18" s="15">
        <v>4.5</v>
      </c>
      <c r="F18" s="15">
        <v>35</v>
      </c>
    </row>
    <row r="19" spans="1:6" x14ac:dyDescent="0.25">
      <c r="A19" s="75"/>
      <c r="B19" s="5" t="s">
        <v>22</v>
      </c>
      <c r="C19" s="15">
        <v>3</v>
      </c>
      <c r="D19" s="15">
        <v>3</v>
      </c>
      <c r="E19" s="15">
        <v>2.5</v>
      </c>
      <c r="F19" s="15" t="s">
        <v>12</v>
      </c>
    </row>
    <row r="20" spans="1:6" x14ac:dyDescent="0.25">
      <c r="A20" s="75"/>
      <c r="B20" s="5" t="s">
        <v>23</v>
      </c>
      <c r="C20" s="15">
        <v>7.5</v>
      </c>
      <c r="D20" s="15">
        <v>3</v>
      </c>
      <c r="E20" s="15">
        <v>5.5</v>
      </c>
      <c r="F20" s="15">
        <v>200</v>
      </c>
    </row>
    <row r="21" spans="1:6" x14ac:dyDescent="0.25">
      <c r="A21" s="75"/>
      <c r="B21" s="5" t="s">
        <v>24</v>
      </c>
      <c r="C21" s="15">
        <v>5</v>
      </c>
      <c r="D21" s="15">
        <v>3</v>
      </c>
      <c r="E21" s="15">
        <v>4</v>
      </c>
      <c r="F21" s="15">
        <v>50</v>
      </c>
    </row>
    <row r="22" spans="1:6" x14ac:dyDescent="0.25">
      <c r="A22" s="75"/>
      <c r="B22" s="5" t="s">
        <v>25</v>
      </c>
      <c r="C22" s="15">
        <v>3.5</v>
      </c>
      <c r="D22" s="15">
        <v>3</v>
      </c>
      <c r="E22" s="15">
        <v>3</v>
      </c>
      <c r="F22" s="15" t="s">
        <v>12</v>
      </c>
    </row>
    <row r="23" spans="1:6" x14ac:dyDescent="0.25">
      <c r="A23" s="76" t="s">
        <v>35</v>
      </c>
      <c r="B23" s="16" t="s">
        <v>27</v>
      </c>
      <c r="C23" s="17">
        <v>7.5</v>
      </c>
      <c r="D23" s="17">
        <v>2.5</v>
      </c>
      <c r="E23" s="17">
        <v>5.5</v>
      </c>
      <c r="F23" s="17">
        <v>200</v>
      </c>
    </row>
    <row r="24" spans="1:6" x14ac:dyDescent="0.25">
      <c r="A24" s="76"/>
      <c r="B24" s="16" t="s">
        <v>28</v>
      </c>
      <c r="C24" s="17">
        <v>6.5</v>
      </c>
      <c r="D24" s="17">
        <v>2.5</v>
      </c>
      <c r="E24" s="17">
        <v>5</v>
      </c>
      <c r="F24" s="17">
        <v>70</v>
      </c>
    </row>
    <row r="25" spans="1:6" x14ac:dyDescent="0.25">
      <c r="A25" s="76"/>
      <c r="B25" s="16" t="s">
        <v>29</v>
      </c>
      <c r="C25" s="17">
        <v>6</v>
      </c>
      <c r="D25" s="17">
        <v>2.5</v>
      </c>
      <c r="E25" s="17">
        <v>4.5</v>
      </c>
      <c r="F25" s="17">
        <v>50</v>
      </c>
    </row>
    <row r="26" spans="1:6" x14ac:dyDescent="0.25">
      <c r="A26" s="76"/>
      <c r="B26" s="16" t="s">
        <v>30</v>
      </c>
      <c r="C26" s="17">
        <v>6</v>
      </c>
      <c r="D26" s="17">
        <v>2.5</v>
      </c>
      <c r="E26" s="17">
        <v>4.5</v>
      </c>
      <c r="F26" s="17">
        <v>50</v>
      </c>
    </row>
    <row r="27" spans="1:6" x14ac:dyDescent="0.25">
      <c r="A27" s="76"/>
      <c r="B27" s="16" t="s">
        <v>31</v>
      </c>
      <c r="C27" s="17">
        <v>7.5</v>
      </c>
      <c r="D27" s="17">
        <v>2.5</v>
      </c>
      <c r="E27" s="17">
        <v>4</v>
      </c>
      <c r="F27" s="17">
        <v>200</v>
      </c>
    </row>
    <row r="28" spans="1:6" x14ac:dyDescent="0.25">
      <c r="A28" s="76"/>
      <c r="B28" s="16" t="s">
        <v>32</v>
      </c>
      <c r="C28" s="17">
        <v>6</v>
      </c>
      <c r="D28" s="17">
        <v>2.5</v>
      </c>
      <c r="E28" s="17">
        <v>5</v>
      </c>
      <c r="F28" s="17">
        <v>70</v>
      </c>
    </row>
    <row r="29" spans="1:6" x14ac:dyDescent="0.25">
      <c r="A29" s="76"/>
      <c r="B29" s="16" t="s">
        <v>33</v>
      </c>
      <c r="C29" s="17">
        <v>7</v>
      </c>
      <c r="D29" s="17">
        <v>2.5</v>
      </c>
      <c r="E29" s="17">
        <v>5.5</v>
      </c>
      <c r="F29" s="17">
        <v>200</v>
      </c>
    </row>
    <row r="30" spans="1:6" x14ac:dyDescent="0.25">
      <c r="A30" s="76"/>
      <c r="B30" s="16" t="s">
        <v>34</v>
      </c>
      <c r="C30" s="17">
        <v>6</v>
      </c>
      <c r="D30" s="17">
        <v>2.5</v>
      </c>
      <c r="E30" s="17">
        <v>5</v>
      </c>
      <c r="F30" s="17">
        <v>70</v>
      </c>
    </row>
    <row r="31" spans="1:6" x14ac:dyDescent="0.25">
      <c r="A31" s="18" t="s">
        <v>37</v>
      </c>
      <c r="B31" s="19" t="s">
        <v>36</v>
      </c>
      <c r="C31" s="20">
        <v>2</v>
      </c>
      <c r="D31" s="20">
        <v>1.5</v>
      </c>
      <c r="E31" s="20">
        <v>2</v>
      </c>
      <c r="F31" s="20">
        <v>10</v>
      </c>
    </row>
    <row r="33" spans="1:6" ht="39.75" customHeight="1" x14ac:dyDescent="0.25">
      <c r="A33" s="77" t="s">
        <v>38</v>
      </c>
      <c r="B33" s="77"/>
      <c r="C33" s="77"/>
      <c r="D33" s="77"/>
      <c r="E33" s="77"/>
      <c r="F33" s="77"/>
    </row>
    <row r="34" spans="1:6" ht="55.5" customHeight="1" x14ac:dyDescent="0.25">
      <c r="A34" s="77" t="s">
        <v>39</v>
      </c>
      <c r="B34" s="77"/>
      <c r="C34" s="77"/>
      <c r="D34" s="77"/>
      <c r="E34" s="77"/>
      <c r="F34" s="77"/>
    </row>
    <row r="35" spans="1:6" ht="36.75" customHeight="1" x14ac:dyDescent="0.25">
      <c r="A35" s="78" t="s">
        <v>40</v>
      </c>
      <c r="B35" s="79"/>
      <c r="C35" s="79"/>
      <c r="D35" s="79"/>
      <c r="E35" s="79"/>
      <c r="F35" s="80"/>
    </row>
    <row r="36" spans="1:6" x14ac:dyDescent="0.25">
      <c r="A36" s="81" t="s">
        <v>41</v>
      </c>
      <c r="B36" s="82"/>
      <c r="C36" s="82"/>
      <c r="D36" s="82"/>
      <c r="E36" s="82"/>
      <c r="F36" s="83"/>
    </row>
    <row r="37" spans="1:6" x14ac:dyDescent="0.25">
      <c r="A37" s="81" t="s">
        <v>42</v>
      </c>
      <c r="B37" s="82"/>
      <c r="C37" s="82"/>
      <c r="D37" s="82"/>
      <c r="E37" s="82"/>
      <c r="F37" s="83"/>
    </row>
    <row r="38" spans="1:6" x14ac:dyDescent="0.25">
      <c r="A38" s="65" t="s">
        <v>43</v>
      </c>
      <c r="B38" s="66"/>
      <c r="C38" s="66"/>
      <c r="D38" s="66"/>
      <c r="E38" s="66"/>
      <c r="F38" s="67"/>
    </row>
    <row r="39" spans="1:6" ht="42.75" customHeight="1" x14ac:dyDescent="0.25">
      <c r="A39" s="68" t="s">
        <v>45</v>
      </c>
      <c r="B39" s="69"/>
      <c r="C39" s="69"/>
      <c r="D39" s="69"/>
      <c r="E39" s="69"/>
      <c r="F39" s="70"/>
    </row>
    <row r="40" spans="1:6" ht="47.25" customHeight="1" x14ac:dyDescent="0.25">
      <c r="A40" s="68" t="s">
        <v>44</v>
      </c>
      <c r="B40" s="69"/>
      <c r="C40" s="69"/>
      <c r="D40" s="69"/>
      <c r="E40" s="69"/>
      <c r="F40" s="70"/>
    </row>
    <row r="41" spans="1:6" x14ac:dyDescent="0.25">
      <c r="A41" s="71"/>
      <c r="B41" s="71"/>
      <c r="C41" s="71"/>
      <c r="D41" s="71"/>
      <c r="E41" s="71"/>
      <c r="F41" s="71"/>
    </row>
    <row r="42" spans="1:6" x14ac:dyDescent="0.25">
      <c r="A42" s="71"/>
      <c r="B42" s="71"/>
      <c r="C42" s="71"/>
      <c r="D42" s="71"/>
      <c r="E42" s="71"/>
      <c r="F42" s="71"/>
    </row>
    <row r="43" spans="1:6" x14ac:dyDescent="0.25">
      <c r="A43" s="71"/>
      <c r="B43" s="71"/>
      <c r="C43" s="71"/>
      <c r="D43" s="71"/>
      <c r="E43" s="71"/>
      <c r="F43" s="71"/>
    </row>
    <row r="44" spans="1:6" x14ac:dyDescent="0.25">
      <c r="A44" s="71"/>
      <c r="B44" s="71"/>
      <c r="C44" s="71"/>
      <c r="D44" s="71"/>
      <c r="E44" s="71"/>
      <c r="F44" s="71"/>
    </row>
    <row r="45" spans="1:6" x14ac:dyDescent="0.25">
      <c r="A45" s="71"/>
      <c r="B45" s="71"/>
      <c r="C45" s="71"/>
      <c r="D45" s="71"/>
      <c r="E45" s="71"/>
      <c r="F45" s="71"/>
    </row>
    <row r="46" spans="1:6" x14ac:dyDescent="0.25">
      <c r="A46" s="71"/>
      <c r="B46" s="71"/>
      <c r="C46" s="71"/>
      <c r="D46" s="71"/>
      <c r="E46" s="71"/>
      <c r="F46" s="71"/>
    </row>
    <row r="47" spans="1:6" x14ac:dyDescent="0.25">
      <c r="A47" s="71"/>
      <c r="B47" s="71"/>
      <c r="C47" s="71"/>
      <c r="D47" s="71"/>
      <c r="E47" s="71"/>
      <c r="F47" s="71"/>
    </row>
    <row r="48" spans="1:6" x14ac:dyDescent="0.25">
      <c r="A48" s="71"/>
      <c r="B48" s="71"/>
      <c r="C48" s="71"/>
      <c r="D48" s="71"/>
      <c r="E48" s="71"/>
      <c r="F48" s="71"/>
    </row>
    <row r="49" spans="1:6" x14ac:dyDescent="0.25">
      <c r="A49" s="71"/>
      <c r="B49" s="71"/>
      <c r="C49" s="71"/>
      <c r="D49" s="71"/>
      <c r="E49" s="71"/>
      <c r="F49" s="71"/>
    </row>
    <row r="50" spans="1:6" x14ac:dyDescent="0.25">
      <c r="A50" s="71"/>
      <c r="B50" s="71"/>
      <c r="C50" s="71"/>
      <c r="D50" s="71"/>
      <c r="E50" s="71"/>
      <c r="F50" s="71"/>
    </row>
    <row r="51" spans="1:6" x14ac:dyDescent="0.25">
      <c r="A51" s="71"/>
      <c r="B51" s="71"/>
      <c r="C51" s="71"/>
      <c r="D51" s="71"/>
      <c r="E51" s="71"/>
      <c r="F51" s="71"/>
    </row>
    <row r="52" spans="1:6" x14ac:dyDescent="0.25">
      <c r="A52" s="71"/>
      <c r="B52" s="71"/>
      <c r="C52" s="71"/>
      <c r="D52" s="71"/>
      <c r="E52" s="71"/>
      <c r="F52" s="71"/>
    </row>
    <row r="53" spans="1:6" x14ac:dyDescent="0.25">
      <c r="A53" s="71"/>
      <c r="B53" s="71"/>
      <c r="C53" s="71"/>
      <c r="D53" s="71"/>
      <c r="E53" s="71"/>
      <c r="F53" s="71"/>
    </row>
    <row r="54" spans="1:6" x14ac:dyDescent="0.25">
      <c r="A54" s="71"/>
      <c r="B54" s="71"/>
      <c r="C54" s="71"/>
      <c r="D54" s="71"/>
      <c r="E54" s="71"/>
      <c r="F54" s="71"/>
    </row>
    <row r="55" spans="1:6" x14ac:dyDescent="0.25">
      <c r="A55" s="71"/>
      <c r="B55" s="71"/>
      <c r="C55" s="71"/>
      <c r="D55" s="71"/>
      <c r="E55" s="71"/>
      <c r="F55" s="71"/>
    </row>
    <row r="56" spans="1:6" x14ac:dyDescent="0.25">
      <c r="A56" s="71"/>
      <c r="B56" s="71"/>
      <c r="C56" s="71"/>
      <c r="D56" s="71"/>
      <c r="E56" s="71"/>
      <c r="F56" s="71"/>
    </row>
    <row r="57" spans="1:6" x14ac:dyDescent="0.25">
      <c r="A57" s="71"/>
      <c r="B57" s="71"/>
      <c r="C57" s="71"/>
      <c r="D57" s="71"/>
      <c r="E57" s="71"/>
      <c r="F57" s="71"/>
    </row>
    <row r="58" spans="1:6" x14ac:dyDescent="0.25">
      <c r="A58" s="71"/>
      <c r="B58" s="71"/>
      <c r="C58" s="71"/>
      <c r="D58" s="71"/>
      <c r="E58" s="71"/>
      <c r="F58" s="71"/>
    </row>
    <row r="59" spans="1:6" x14ac:dyDescent="0.25">
      <c r="A59" s="71"/>
      <c r="B59" s="71"/>
      <c r="C59" s="71"/>
      <c r="D59" s="71"/>
      <c r="E59" s="71"/>
      <c r="F59" s="71"/>
    </row>
    <row r="60" spans="1:6" x14ac:dyDescent="0.25">
      <c r="A60" s="71"/>
      <c r="B60" s="71"/>
      <c r="C60" s="71"/>
      <c r="D60" s="71"/>
      <c r="E60" s="71"/>
      <c r="F60" s="71"/>
    </row>
    <row r="61" spans="1:6" x14ac:dyDescent="0.25">
      <c r="A61" s="71"/>
      <c r="B61" s="71"/>
      <c r="C61" s="71"/>
      <c r="D61" s="71"/>
      <c r="E61" s="71"/>
      <c r="F61" s="71"/>
    </row>
    <row r="62" spans="1:6" x14ac:dyDescent="0.25">
      <c r="A62" s="71"/>
      <c r="B62" s="71"/>
      <c r="C62" s="71"/>
      <c r="D62" s="71"/>
      <c r="E62" s="71"/>
      <c r="F62" s="71"/>
    </row>
    <row r="63" spans="1:6" x14ac:dyDescent="0.25">
      <c r="A63" s="71"/>
      <c r="B63" s="71"/>
      <c r="C63" s="71"/>
      <c r="D63" s="71"/>
      <c r="E63" s="71"/>
      <c r="F63" s="71"/>
    </row>
    <row r="64" spans="1:6" x14ac:dyDescent="0.25">
      <c r="A64" s="71"/>
      <c r="B64" s="71"/>
      <c r="C64" s="71"/>
      <c r="D64" s="71"/>
      <c r="E64" s="71"/>
      <c r="F64" s="71"/>
    </row>
    <row r="65" spans="1:6" x14ac:dyDescent="0.25">
      <c r="A65" s="71"/>
      <c r="B65" s="71"/>
      <c r="C65" s="71"/>
      <c r="D65" s="71"/>
      <c r="E65" s="71"/>
      <c r="F65" s="71"/>
    </row>
    <row r="66" spans="1:6" x14ac:dyDescent="0.25">
      <c r="A66" s="71"/>
      <c r="B66" s="71"/>
      <c r="C66" s="71"/>
      <c r="D66" s="71"/>
      <c r="E66" s="71"/>
      <c r="F66" s="71"/>
    </row>
    <row r="67" spans="1:6" x14ac:dyDescent="0.25">
      <c r="A67" s="71"/>
      <c r="B67" s="71"/>
      <c r="C67" s="71"/>
      <c r="D67" s="71"/>
      <c r="E67" s="71"/>
      <c r="F67" s="71"/>
    </row>
    <row r="68" spans="1:6" x14ac:dyDescent="0.25">
      <c r="A68" s="71"/>
      <c r="B68" s="71"/>
      <c r="C68" s="71"/>
      <c r="D68" s="71"/>
      <c r="E68" s="71"/>
      <c r="F68" s="71"/>
    </row>
    <row r="69" spans="1:6" x14ac:dyDescent="0.25">
      <c r="A69" s="71"/>
      <c r="B69" s="71"/>
      <c r="C69" s="71"/>
      <c r="D69" s="71"/>
      <c r="E69" s="71"/>
      <c r="F69" s="71"/>
    </row>
    <row r="70" spans="1:6" x14ac:dyDescent="0.25">
      <c r="A70" s="71"/>
      <c r="B70" s="71"/>
      <c r="C70" s="71"/>
      <c r="D70" s="71"/>
      <c r="E70" s="71"/>
      <c r="F70" s="71"/>
    </row>
    <row r="71" spans="1:6" x14ac:dyDescent="0.25">
      <c r="A71" s="71"/>
      <c r="B71" s="71"/>
      <c r="C71" s="71"/>
      <c r="D71" s="71"/>
      <c r="E71" s="71"/>
      <c r="F71" s="71"/>
    </row>
    <row r="72" spans="1:6" x14ac:dyDescent="0.25">
      <c r="A72" s="71"/>
      <c r="B72" s="71"/>
      <c r="C72" s="71"/>
      <c r="D72" s="71"/>
      <c r="E72" s="71"/>
      <c r="F72" s="71"/>
    </row>
    <row r="73" spans="1:6" x14ac:dyDescent="0.25">
      <c r="A73" s="71"/>
      <c r="B73" s="71"/>
      <c r="C73" s="71"/>
      <c r="D73" s="71"/>
      <c r="E73" s="71"/>
      <c r="F73" s="71"/>
    </row>
    <row r="74" spans="1:6" x14ac:dyDescent="0.25">
      <c r="A74" s="71"/>
      <c r="B74" s="71"/>
      <c r="C74" s="71"/>
      <c r="D74" s="71"/>
      <c r="E74" s="71"/>
      <c r="F74" s="71"/>
    </row>
    <row r="75" spans="1:6" x14ac:dyDescent="0.25">
      <c r="A75" s="71"/>
      <c r="B75" s="71"/>
      <c r="C75" s="71"/>
      <c r="D75" s="71"/>
      <c r="E75" s="71"/>
      <c r="F75" s="71"/>
    </row>
    <row r="76" spans="1:6" x14ac:dyDescent="0.25">
      <c r="A76" s="71"/>
      <c r="B76" s="71"/>
      <c r="C76" s="71"/>
      <c r="D76" s="71"/>
      <c r="E76" s="71"/>
      <c r="F76" s="71"/>
    </row>
    <row r="77" spans="1:6" x14ac:dyDescent="0.25">
      <c r="A77" s="71"/>
      <c r="B77" s="71"/>
      <c r="C77" s="71"/>
      <c r="D77" s="71"/>
      <c r="E77" s="71"/>
      <c r="F77" s="71"/>
    </row>
    <row r="78" spans="1:6" x14ac:dyDescent="0.25">
      <c r="A78" s="71"/>
      <c r="B78" s="71"/>
      <c r="C78" s="71"/>
      <c r="D78" s="71"/>
      <c r="E78" s="71"/>
      <c r="F78" s="71"/>
    </row>
    <row r="79" spans="1:6" x14ac:dyDescent="0.25">
      <c r="A79" s="71"/>
      <c r="B79" s="71"/>
      <c r="C79" s="71"/>
      <c r="D79" s="71"/>
      <c r="E79" s="71"/>
      <c r="F79" s="71"/>
    </row>
    <row r="80" spans="1:6" x14ac:dyDescent="0.25">
      <c r="A80" s="71"/>
      <c r="B80" s="71"/>
      <c r="C80" s="71"/>
      <c r="D80" s="71"/>
      <c r="E80" s="71"/>
      <c r="F80" s="71"/>
    </row>
    <row r="81" spans="1:6" x14ac:dyDescent="0.25">
      <c r="A81" s="71"/>
      <c r="B81" s="71"/>
      <c r="C81" s="71"/>
      <c r="D81" s="71"/>
      <c r="E81" s="71"/>
      <c r="F81" s="71"/>
    </row>
    <row r="82" spans="1:6" x14ac:dyDescent="0.25">
      <c r="A82" s="71"/>
      <c r="B82" s="71"/>
      <c r="C82" s="71"/>
      <c r="D82" s="71"/>
      <c r="E82" s="71"/>
      <c r="F82" s="71"/>
    </row>
    <row r="83" spans="1:6" x14ac:dyDescent="0.25">
      <c r="A83" s="71"/>
      <c r="B83" s="71"/>
      <c r="C83" s="71"/>
      <c r="D83" s="71"/>
      <c r="E83" s="71"/>
      <c r="F83" s="71"/>
    </row>
    <row r="84" spans="1:6" x14ac:dyDescent="0.25">
      <c r="A84" s="71"/>
      <c r="B84" s="71"/>
      <c r="C84" s="71"/>
      <c r="D84" s="71"/>
      <c r="E84" s="71"/>
      <c r="F84" s="71"/>
    </row>
    <row r="85" spans="1:6" x14ac:dyDescent="0.25">
      <c r="A85" s="71"/>
      <c r="B85" s="71"/>
      <c r="C85" s="71"/>
      <c r="D85" s="71"/>
      <c r="E85" s="71"/>
      <c r="F85" s="71"/>
    </row>
    <row r="86" spans="1:6" x14ac:dyDescent="0.25">
      <c r="A86" s="71"/>
      <c r="B86" s="71"/>
      <c r="C86" s="71"/>
      <c r="D86" s="71"/>
      <c r="E86" s="71"/>
      <c r="F86" s="71"/>
    </row>
    <row r="87" spans="1:6" x14ac:dyDescent="0.25">
      <c r="A87" s="71"/>
      <c r="B87" s="71"/>
      <c r="C87" s="71"/>
      <c r="D87" s="71"/>
      <c r="E87" s="71"/>
      <c r="F87" s="71"/>
    </row>
    <row r="88" spans="1:6" x14ac:dyDescent="0.25">
      <c r="A88" s="71"/>
      <c r="B88" s="71"/>
      <c r="C88" s="71"/>
      <c r="D88" s="71"/>
      <c r="E88" s="71"/>
      <c r="F88" s="71"/>
    </row>
    <row r="89" spans="1:6" x14ac:dyDescent="0.25">
      <c r="A89" s="71"/>
      <c r="B89" s="71"/>
      <c r="C89" s="71"/>
      <c r="D89" s="71"/>
      <c r="E89" s="71"/>
      <c r="F89" s="71"/>
    </row>
    <row r="90" spans="1:6" x14ac:dyDescent="0.25">
      <c r="A90" s="71"/>
      <c r="B90" s="71"/>
      <c r="C90" s="71"/>
      <c r="D90" s="71"/>
      <c r="E90" s="71"/>
      <c r="F90" s="71"/>
    </row>
    <row r="91" spans="1:6" x14ac:dyDescent="0.25">
      <c r="A91" s="71"/>
      <c r="B91" s="71"/>
      <c r="C91" s="71"/>
      <c r="D91" s="71"/>
      <c r="E91" s="71"/>
      <c r="F91" s="71"/>
    </row>
    <row r="92" spans="1:6" x14ac:dyDescent="0.25">
      <c r="A92" s="71"/>
      <c r="B92" s="71"/>
      <c r="C92" s="71"/>
      <c r="D92" s="71"/>
      <c r="E92" s="71"/>
      <c r="F92" s="71"/>
    </row>
    <row r="93" spans="1:6" x14ac:dyDescent="0.25">
      <c r="A93" s="71"/>
      <c r="B93" s="71"/>
      <c r="C93" s="71"/>
      <c r="D93" s="71"/>
      <c r="E93" s="71"/>
      <c r="F93" s="71"/>
    </row>
    <row r="94" spans="1:6" x14ac:dyDescent="0.25">
      <c r="A94" s="71"/>
      <c r="B94" s="71"/>
      <c r="C94" s="71"/>
      <c r="D94" s="71"/>
      <c r="E94" s="71"/>
      <c r="F94" s="71"/>
    </row>
    <row r="95" spans="1:6" x14ac:dyDescent="0.25">
      <c r="A95" s="71"/>
      <c r="B95" s="71"/>
      <c r="C95" s="71"/>
      <c r="D95" s="71"/>
      <c r="E95" s="71"/>
      <c r="F95" s="71"/>
    </row>
    <row r="96" spans="1:6" x14ac:dyDescent="0.25">
      <c r="A96" s="71"/>
      <c r="B96" s="71"/>
      <c r="C96" s="71"/>
      <c r="D96" s="71"/>
      <c r="E96" s="71"/>
      <c r="F96" s="71"/>
    </row>
    <row r="97" spans="1:6" x14ac:dyDescent="0.25">
      <c r="A97" s="71"/>
      <c r="B97" s="71"/>
      <c r="C97" s="71"/>
      <c r="D97" s="71"/>
      <c r="E97" s="71"/>
      <c r="F97" s="71"/>
    </row>
    <row r="98" spans="1:6" x14ac:dyDescent="0.25">
      <c r="A98" s="71"/>
      <c r="B98" s="71"/>
      <c r="C98" s="71"/>
      <c r="D98" s="71"/>
      <c r="E98" s="71"/>
      <c r="F98" s="71"/>
    </row>
    <row r="99" spans="1:6" x14ac:dyDescent="0.25">
      <c r="A99" s="71"/>
      <c r="B99" s="71"/>
      <c r="C99" s="71"/>
      <c r="D99" s="71"/>
      <c r="E99" s="71"/>
      <c r="F99" s="71"/>
    </row>
    <row r="100" spans="1:6" x14ac:dyDescent="0.25">
      <c r="A100" s="71"/>
      <c r="B100" s="71"/>
      <c r="C100" s="71"/>
      <c r="D100" s="71"/>
      <c r="E100" s="71"/>
      <c r="F100" s="71"/>
    </row>
    <row r="101" spans="1:6" x14ac:dyDescent="0.25">
      <c r="A101" s="71"/>
      <c r="B101" s="71"/>
      <c r="C101" s="71"/>
      <c r="D101" s="71"/>
      <c r="E101" s="71"/>
      <c r="F101" s="71"/>
    </row>
    <row r="102" spans="1:6" x14ac:dyDescent="0.25">
      <c r="A102" s="71"/>
      <c r="B102" s="71"/>
      <c r="C102" s="71"/>
      <c r="D102" s="71"/>
      <c r="E102" s="71"/>
      <c r="F102" s="71"/>
    </row>
    <row r="103" spans="1:6" x14ac:dyDescent="0.25">
      <c r="A103" s="71"/>
      <c r="B103" s="71"/>
      <c r="C103" s="71"/>
      <c r="D103" s="71"/>
      <c r="E103" s="71"/>
      <c r="F103" s="71"/>
    </row>
    <row r="104" spans="1:6" x14ac:dyDescent="0.25">
      <c r="A104" s="71"/>
      <c r="B104" s="71"/>
      <c r="C104" s="71"/>
      <c r="D104" s="71"/>
      <c r="E104" s="71"/>
      <c r="F104" s="71"/>
    </row>
    <row r="105" spans="1:6" x14ac:dyDescent="0.25">
      <c r="A105" s="71"/>
      <c r="B105" s="71"/>
      <c r="C105" s="71"/>
      <c r="D105" s="71"/>
      <c r="E105" s="71"/>
      <c r="F105" s="71"/>
    </row>
    <row r="106" spans="1:6" x14ac:dyDescent="0.25">
      <c r="A106" s="71"/>
      <c r="B106" s="71"/>
      <c r="C106" s="71"/>
      <c r="D106" s="71"/>
      <c r="E106" s="71"/>
      <c r="F106" s="71"/>
    </row>
    <row r="107" spans="1:6" x14ac:dyDescent="0.25">
      <c r="A107" s="71"/>
      <c r="B107" s="71"/>
      <c r="C107" s="71"/>
      <c r="D107" s="71"/>
      <c r="E107" s="71"/>
      <c r="F107" s="71"/>
    </row>
    <row r="108" spans="1:6" x14ac:dyDescent="0.25">
      <c r="A108" s="71"/>
      <c r="B108" s="71"/>
      <c r="C108" s="71"/>
      <c r="D108" s="71"/>
      <c r="E108" s="71"/>
      <c r="F108" s="71"/>
    </row>
    <row r="109" spans="1:6" x14ac:dyDescent="0.25">
      <c r="A109" s="71"/>
      <c r="B109" s="71"/>
      <c r="C109" s="71"/>
      <c r="D109" s="71"/>
      <c r="E109" s="71"/>
      <c r="F109" s="71"/>
    </row>
    <row r="110" spans="1:6" x14ac:dyDescent="0.25">
      <c r="A110" s="71"/>
      <c r="B110" s="71"/>
      <c r="C110" s="71"/>
      <c r="D110" s="71"/>
      <c r="E110" s="71"/>
      <c r="F110" s="71"/>
    </row>
    <row r="111" spans="1:6" x14ac:dyDescent="0.25">
      <c r="A111" s="71"/>
      <c r="B111" s="71"/>
      <c r="C111" s="71"/>
      <c r="D111" s="71"/>
      <c r="E111" s="71"/>
      <c r="F111" s="71"/>
    </row>
    <row r="112" spans="1:6" x14ac:dyDescent="0.25">
      <c r="A112" s="71"/>
      <c r="B112" s="71"/>
      <c r="C112" s="71"/>
      <c r="D112" s="71"/>
      <c r="E112" s="71"/>
      <c r="F112" s="71"/>
    </row>
    <row r="113" spans="1:6" x14ac:dyDescent="0.25">
      <c r="A113" s="71"/>
      <c r="B113" s="71"/>
      <c r="C113" s="71"/>
      <c r="D113" s="71"/>
      <c r="E113" s="71"/>
      <c r="F113" s="71"/>
    </row>
    <row r="114" spans="1:6" x14ac:dyDescent="0.25">
      <c r="A114" s="71"/>
      <c r="B114" s="71"/>
      <c r="C114" s="71"/>
      <c r="D114" s="71"/>
      <c r="E114" s="71"/>
      <c r="F114" s="71"/>
    </row>
    <row r="115" spans="1:6" x14ac:dyDescent="0.25">
      <c r="A115" s="71"/>
      <c r="B115" s="71"/>
      <c r="C115" s="71"/>
      <c r="D115" s="71"/>
      <c r="E115" s="71"/>
      <c r="F115" s="71"/>
    </row>
    <row r="116" spans="1:6" x14ac:dyDescent="0.25">
      <c r="A116" s="71"/>
      <c r="B116" s="71"/>
      <c r="C116" s="71"/>
      <c r="D116" s="71"/>
      <c r="E116" s="71"/>
      <c r="F116" s="71"/>
    </row>
    <row r="117" spans="1:6" x14ac:dyDescent="0.25">
      <c r="A117" s="71"/>
      <c r="B117" s="71"/>
      <c r="C117" s="71"/>
      <c r="D117" s="71"/>
      <c r="E117" s="71"/>
      <c r="F117" s="71"/>
    </row>
    <row r="118" spans="1:6" x14ac:dyDescent="0.25">
      <c r="A118" s="71"/>
      <c r="B118" s="71"/>
      <c r="C118" s="71"/>
      <c r="D118" s="71"/>
      <c r="E118" s="71"/>
      <c r="F118" s="71"/>
    </row>
    <row r="119" spans="1:6" x14ac:dyDescent="0.25">
      <c r="A119" s="71"/>
      <c r="B119" s="71"/>
      <c r="C119" s="71"/>
      <c r="D119" s="71"/>
      <c r="E119" s="71"/>
      <c r="F119" s="71"/>
    </row>
    <row r="120" spans="1:6" x14ac:dyDescent="0.25">
      <c r="A120" s="71"/>
      <c r="B120" s="71"/>
      <c r="C120" s="71"/>
      <c r="D120" s="71"/>
      <c r="E120" s="71"/>
      <c r="F120" s="71"/>
    </row>
    <row r="121" spans="1:6" x14ac:dyDescent="0.25">
      <c r="A121" s="71"/>
      <c r="B121" s="71"/>
      <c r="C121" s="71"/>
      <c r="D121" s="71"/>
      <c r="E121" s="71"/>
      <c r="F121" s="71"/>
    </row>
    <row r="122" spans="1:6" x14ac:dyDescent="0.25">
      <c r="A122" s="71"/>
      <c r="B122" s="71"/>
      <c r="C122" s="71"/>
      <c r="D122" s="71"/>
      <c r="E122" s="71"/>
      <c r="F122" s="71"/>
    </row>
    <row r="123" spans="1:6" x14ac:dyDescent="0.25">
      <c r="A123" s="71"/>
      <c r="B123" s="71"/>
      <c r="C123" s="71"/>
      <c r="D123" s="71"/>
      <c r="E123" s="71"/>
      <c r="F123" s="71"/>
    </row>
    <row r="124" spans="1:6" x14ac:dyDescent="0.25">
      <c r="A124" s="71"/>
      <c r="B124" s="71"/>
      <c r="C124" s="71"/>
      <c r="D124" s="71"/>
      <c r="E124" s="71"/>
      <c r="F124" s="71"/>
    </row>
    <row r="125" spans="1:6" x14ac:dyDescent="0.25">
      <c r="A125" s="71"/>
      <c r="B125" s="71"/>
      <c r="C125" s="71"/>
      <c r="D125" s="71"/>
      <c r="E125" s="71"/>
      <c r="F125" s="71"/>
    </row>
    <row r="126" spans="1:6" x14ac:dyDescent="0.25">
      <c r="A126" s="71"/>
      <c r="B126" s="71"/>
      <c r="C126" s="71"/>
      <c r="D126" s="71"/>
      <c r="E126" s="71"/>
      <c r="F126" s="71"/>
    </row>
    <row r="127" spans="1:6" x14ac:dyDescent="0.25">
      <c r="A127" s="71"/>
      <c r="B127" s="71"/>
      <c r="C127" s="71"/>
      <c r="D127" s="71"/>
      <c r="E127" s="71"/>
      <c r="F127" s="71"/>
    </row>
    <row r="128" spans="1:6" x14ac:dyDescent="0.25">
      <c r="A128" s="71"/>
      <c r="B128" s="71"/>
      <c r="C128" s="71"/>
      <c r="D128" s="71"/>
      <c r="E128" s="71"/>
      <c r="F128" s="71"/>
    </row>
    <row r="129" spans="1:6" x14ac:dyDescent="0.25">
      <c r="A129" s="71"/>
      <c r="B129" s="71"/>
      <c r="C129" s="71"/>
      <c r="D129" s="71"/>
      <c r="E129" s="71"/>
      <c r="F129" s="71"/>
    </row>
    <row r="130" spans="1:6" x14ac:dyDescent="0.25">
      <c r="A130" s="71"/>
      <c r="B130" s="71"/>
      <c r="C130" s="71"/>
      <c r="D130" s="71"/>
      <c r="E130" s="71"/>
      <c r="F130" s="71"/>
    </row>
    <row r="131" spans="1:6" x14ac:dyDescent="0.25">
      <c r="A131" s="71"/>
      <c r="B131" s="71"/>
      <c r="C131" s="71"/>
      <c r="D131" s="71"/>
      <c r="E131" s="71"/>
      <c r="F131" s="71"/>
    </row>
    <row r="132" spans="1:6" x14ac:dyDescent="0.25">
      <c r="A132" s="71"/>
      <c r="B132" s="71"/>
      <c r="C132" s="71"/>
      <c r="D132" s="71"/>
      <c r="E132" s="71"/>
      <c r="F132" s="71"/>
    </row>
    <row r="133" spans="1:6" x14ac:dyDescent="0.25">
      <c r="A133" s="71"/>
      <c r="B133" s="71"/>
      <c r="C133" s="71"/>
      <c r="D133" s="71"/>
      <c r="E133" s="71"/>
      <c r="F133" s="71"/>
    </row>
    <row r="134" spans="1:6" x14ac:dyDescent="0.25">
      <c r="A134" s="71"/>
      <c r="B134" s="71"/>
      <c r="C134" s="71"/>
      <c r="D134" s="71"/>
      <c r="E134" s="71"/>
      <c r="F134" s="71"/>
    </row>
    <row r="135" spans="1:6" x14ac:dyDescent="0.25">
      <c r="A135" s="71"/>
      <c r="B135" s="71"/>
      <c r="C135" s="71"/>
      <c r="D135" s="71"/>
      <c r="E135" s="71"/>
      <c r="F135" s="71"/>
    </row>
    <row r="136" spans="1:6" x14ac:dyDescent="0.25">
      <c r="A136" s="71"/>
      <c r="B136" s="71"/>
      <c r="C136" s="71"/>
      <c r="D136" s="71"/>
      <c r="E136" s="71"/>
      <c r="F136" s="71"/>
    </row>
    <row r="137" spans="1:6" x14ac:dyDescent="0.25">
      <c r="A137" s="71"/>
      <c r="B137" s="71"/>
      <c r="C137" s="71"/>
      <c r="D137" s="71"/>
      <c r="E137" s="71"/>
      <c r="F137" s="71"/>
    </row>
    <row r="138" spans="1:6" x14ac:dyDescent="0.25">
      <c r="A138" s="71"/>
      <c r="B138" s="71"/>
      <c r="C138" s="71"/>
      <c r="D138" s="71"/>
      <c r="E138" s="71"/>
      <c r="F138" s="71"/>
    </row>
    <row r="139" spans="1:6" x14ac:dyDescent="0.25">
      <c r="A139" s="71"/>
      <c r="B139" s="71"/>
      <c r="C139" s="71"/>
      <c r="D139" s="71"/>
      <c r="E139" s="71"/>
      <c r="F139" s="71"/>
    </row>
    <row r="140" spans="1:6" x14ac:dyDescent="0.25">
      <c r="A140" s="71"/>
      <c r="B140" s="71"/>
      <c r="C140" s="71"/>
      <c r="D140" s="71"/>
      <c r="E140" s="71"/>
      <c r="F140" s="71"/>
    </row>
    <row r="141" spans="1:6" x14ac:dyDescent="0.25">
      <c r="A141" s="71"/>
      <c r="B141" s="71"/>
      <c r="C141" s="71"/>
      <c r="D141" s="71"/>
      <c r="E141" s="71"/>
      <c r="F141" s="71"/>
    </row>
    <row r="142" spans="1:6" x14ac:dyDescent="0.25">
      <c r="A142" s="71"/>
      <c r="B142" s="71"/>
      <c r="C142" s="71"/>
      <c r="D142" s="71"/>
      <c r="E142" s="71"/>
      <c r="F142" s="71"/>
    </row>
    <row r="143" spans="1:6" x14ac:dyDescent="0.25">
      <c r="A143" s="71"/>
      <c r="B143" s="71"/>
      <c r="C143" s="71"/>
      <c r="D143" s="71"/>
      <c r="E143" s="71"/>
      <c r="F143" s="71"/>
    </row>
    <row r="144" spans="1:6" x14ac:dyDescent="0.25">
      <c r="A144" s="71"/>
      <c r="B144" s="71"/>
      <c r="C144" s="71"/>
      <c r="D144" s="71"/>
      <c r="E144" s="71"/>
      <c r="F144" s="71"/>
    </row>
    <row r="145" spans="1:6" x14ac:dyDescent="0.25">
      <c r="A145" s="71"/>
      <c r="B145" s="71"/>
      <c r="C145" s="71"/>
      <c r="D145" s="71"/>
      <c r="E145" s="71"/>
      <c r="F145" s="71"/>
    </row>
    <row r="146" spans="1:6" x14ac:dyDescent="0.25">
      <c r="A146" s="71"/>
      <c r="B146" s="71"/>
      <c r="C146" s="71"/>
      <c r="D146" s="71"/>
      <c r="E146" s="71"/>
      <c r="F146" s="71"/>
    </row>
    <row r="147" spans="1:6" x14ac:dyDescent="0.25">
      <c r="A147" s="71"/>
      <c r="B147" s="71"/>
      <c r="C147" s="71"/>
      <c r="D147" s="71"/>
      <c r="E147" s="71"/>
      <c r="F147" s="71"/>
    </row>
    <row r="148" spans="1:6" x14ac:dyDescent="0.25">
      <c r="A148" s="71"/>
      <c r="B148" s="71"/>
      <c r="C148" s="71"/>
      <c r="D148" s="71"/>
      <c r="E148" s="71"/>
      <c r="F148" s="71"/>
    </row>
    <row r="149" spans="1:6" x14ac:dyDescent="0.25">
      <c r="A149" s="71"/>
      <c r="B149" s="71"/>
      <c r="C149" s="71"/>
      <c r="D149" s="71"/>
      <c r="E149" s="71"/>
      <c r="F149" s="71"/>
    </row>
    <row r="150" spans="1:6" x14ac:dyDescent="0.25">
      <c r="A150" s="71"/>
      <c r="B150" s="71"/>
      <c r="C150" s="71"/>
      <c r="D150" s="71"/>
      <c r="E150" s="71"/>
      <c r="F150" s="71"/>
    </row>
    <row r="151" spans="1:6" x14ac:dyDescent="0.25">
      <c r="A151" s="71"/>
      <c r="B151" s="71"/>
      <c r="C151" s="71"/>
      <c r="D151" s="71"/>
      <c r="E151" s="71"/>
      <c r="F151" s="71"/>
    </row>
    <row r="152" spans="1:6" x14ac:dyDescent="0.25">
      <c r="A152" s="21"/>
      <c r="B152" s="21"/>
      <c r="C152" s="21"/>
      <c r="D152" s="21"/>
      <c r="E152" s="21"/>
      <c r="F152" s="21"/>
    </row>
  </sheetData>
  <sheetProtection password="CE4F" sheet="1" objects="1" scenarios="1" selectLockedCells="1" selectUnlockedCells="1"/>
  <mergeCells count="123">
    <mergeCell ref="A146:F146"/>
    <mergeCell ref="A147:F147"/>
    <mergeCell ref="A148:F148"/>
    <mergeCell ref="A149:F149"/>
    <mergeCell ref="A150:F150"/>
    <mergeCell ref="A151:F151"/>
    <mergeCell ref="A140:F140"/>
    <mergeCell ref="A141:F141"/>
    <mergeCell ref="A142:F142"/>
    <mergeCell ref="A143:F143"/>
    <mergeCell ref="A144:F144"/>
    <mergeCell ref="A145:F145"/>
    <mergeCell ref="A134:F134"/>
    <mergeCell ref="A135:F135"/>
    <mergeCell ref="A136:F136"/>
    <mergeCell ref="A137:F137"/>
    <mergeCell ref="A138:F138"/>
    <mergeCell ref="A139:F139"/>
    <mergeCell ref="A128:F128"/>
    <mergeCell ref="A129:F129"/>
    <mergeCell ref="A130:F130"/>
    <mergeCell ref="A131:F131"/>
    <mergeCell ref="A132:F132"/>
    <mergeCell ref="A133:F133"/>
    <mergeCell ref="A122:F122"/>
    <mergeCell ref="A123:F123"/>
    <mergeCell ref="A124:F124"/>
    <mergeCell ref="A125:F125"/>
    <mergeCell ref="A126:F126"/>
    <mergeCell ref="A127:F127"/>
    <mergeCell ref="A116:F116"/>
    <mergeCell ref="A117:F117"/>
    <mergeCell ref="A118:F118"/>
    <mergeCell ref="A119:F119"/>
    <mergeCell ref="A120:F120"/>
    <mergeCell ref="A121:F121"/>
    <mergeCell ref="A110:F110"/>
    <mergeCell ref="A111:F111"/>
    <mergeCell ref="A112:F112"/>
    <mergeCell ref="A113:F113"/>
    <mergeCell ref="A114:F114"/>
    <mergeCell ref="A115:F115"/>
    <mergeCell ref="A104:F104"/>
    <mergeCell ref="A105:F105"/>
    <mergeCell ref="A106:F106"/>
    <mergeCell ref="A107:F107"/>
    <mergeCell ref="A108:F108"/>
    <mergeCell ref="A109:F10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 ref="A88:F88"/>
    <mergeCell ref="A89:F89"/>
    <mergeCell ref="A90:F90"/>
    <mergeCell ref="A91:F91"/>
    <mergeCell ref="A80:F80"/>
    <mergeCell ref="A81:F81"/>
    <mergeCell ref="A82:F82"/>
    <mergeCell ref="A83:F83"/>
    <mergeCell ref="A84:F84"/>
    <mergeCell ref="A85:F85"/>
    <mergeCell ref="A74:F74"/>
    <mergeCell ref="A75:F75"/>
    <mergeCell ref="A76:F76"/>
    <mergeCell ref="A77:F77"/>
    <mergeCell ref="A78:F78"/>
    <mergeCell ref="A79:F79"/>
    <mergeCell ref="A68:F68"/>
    <mergeCell ref="A69:F69"/>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2:A8"/>
    <mergeCell ref="A9:A16"/>
    <mergeCell ref="A17:A22"/>
    <mergeCell ref="A23:A30"/>
    <mergeCell ref="A33:F33"/>
    <mergeCell ref="A34:F34"/>
    <mergeCell ref="A35:F35"/>
    <mergeCell ref="A36:F36"/>
    <mergeCell ref="A37:F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5"/>
  <sheetViews>
    <sheetView showGridLines="0" rightToLeft="1" zoomScale="210" zoomScaleNormal="210" workbookViewId="0">
      <pane ySplit="1" topLeftCell="A2" activePane="bottomLeft" state="frozen"/>
      <selection pane="bottomLeft" activeCell="B1" sqref="B1"/>
    </sheetView>
  </sheetViews>
  <sheetFormatPr defaultRowHeight="18.75" x14ac:dyDescent="0.25"/>
  <cols>
    <col min="1" max="1" width="41.85546875" style="2" customWidth="1"/>
    <col min="2" max="2" width="16.85546875" style="2" customWidth="1"/>
    <col min="3" max="16384" width="9.140625" style="2"/>
  </cols>
  <sheetData>
    <row r="1" spans="1:2" ht="25.5" thickTop="1" thickBot="1" x14ac:dyDescent="0.3">
      <c r="A1" s="28" t="s">
        <v>46</v>
      </c>
      <c r="B1" s="28" t="s">
        <v>68</v>
      </c>
    </row>
    <row r="2" spans="1:2" ht="19.5" thickTop="1" x14ac:dyDescent="0.25">
      <c r="A2" s="26" t="s">
        <v>47</v>
      </c>
      <c r="B2" s="27">
        <v>1.4</v>
      </c>
    </row>
    <row r="3" spans="1:2" x14ac:dyDescent="0.25">
      <c r="A3" s="23" t="s">
        <v>48</v>
      </c>
      <c r="B3" s="24">
        <v>1.2</v>
      </c>
    </row>
    <row r="4" spans="1:2" x14ac:dyDescent="0.25">
      <c r="A4" s="23" t="s">
        <v>49</v>
      </c>
      <c r="B4" s="24">
        <v>1</v>
      </c>
    </row>
    <row r="5" spans="1:2" x14ac:dyDescent="0.25">
      <c r="A5" s="23" t="s">
        <v>50</v>
      </c>
      <c r="B5" s="24">
        <v>0.8</v>
      </c>
    </row>
  </sheetData>
  <sheetProtection password="CE4F"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5"/>
  <sheetViews>
    <sheetView showGridLines="0" rightToLeft="1" zoomScale="160" zoomScaleNormal="160" workbookViewId="0">
      <selection activeCell="C1" sqref="C1"/>
    </sheetView>
  </sheetViews>
  <sheetFormatPr defaultRowHeight="18.75" x14ac:dyDescent="0.25"/>
  <cols>
    <col min="1" max="1" width="9.140625" style="2"/>
    <col min="2" max="2" width="39.7109375" style="2" customWidth="1"/>
    <col min="3" max="3" width="46.140625" style="2" customWidth="1"/>
    <col min="4" max="16384" width="9.140625" style="2"/>
  </cols>
  <sheetData>
    <row r="1" spans="1:3" ht="25.5" thickTop="1" thickBot="1" x14ac:dyDescent="0.3">
      <c r="A1" s="28" t="s">
        <v>51</v>
      </c>
      <c r="B1" s="28" t="s">
        <v>52</v>
      </c>
      <c r="C1" s="28" t="s">
        <v>53</v>
      </c>
    </row>
    <row r="2" spans="1:3" ht="19.5" thickTop="1" x14ac:dyDescent="0.25">
      <c r="A2" s="29">
        <v>1</v>
      </c>
      <c r="B2" s="29" t="s">
        <v>54</v>
      </c>
      <c r="C2" s="30">
        <v>0.35</v>
      </c>
    </row>
    <row r="3" spans="1:3" x14ac:dyDescent="0.25">
      <c r="A3" s="22">
        <v>2</v>
      </c>
      <c r="B3" s="22" t="s">
        <v>55</v>
      </c>
      <c r="C3" s="25">
        <v>0.3</v>
      </c>
    </row>
    <row r="4" spans="1:3" x14ac:dyDescent="0.25">
      <c r="A4" s="22">
        <v>3</v>
      </c>
      <c r="B4" s="22" t="s">
        <v>56</v>
      </c>
      <c r="C4" s="25">
        <v>0.25</v>
      </c>
    </row>
    <row r="5" spans="1:3" x14ac:dyDescent="0.25">
      <c r="A5" s="22">
        <v>4</v>
      </c>
      <c r="B5" s="22" t="s">
        <v>57</v>
      </c>
      <c r="C5" s="25">
        <v>0.2</v>
      </c>
    </row>
  </sheetData>
  <sheetProtection password="CE4F"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
  <sheetViews>
    <sheetView showGridLines="0" rightToLeft="1" zoomScale="130" zoomScaleNormal="130" workbookViewId="0">
      <selection activeCell="H10" sqref="H10"/>
    </sheetView>
  </sheetViews>
  <sheetFormatPr defaultRowHeight="18" x14ac:dyDescent="0.25"/>
  <cols>
    <col min="1" max="1" width="9.85546875" style="1" customWidth="1"/>
    <col min="2" max="3" width="9.140625" style="1"/>
    <col min="4" max="11" width="13.85546875" style="1" customWidth="1"/>
    <col min="12" max="16384" width="9.140625" style="1"/>
  </cols>
  <sheetData>
    <row r="1" spans="1:11" ht="25.5" thickTop="1" thickBot="1" x14ac:dyDescent="0.3">
      <c r="A1" s="84" t="s">
        <v>58</v>
      </c>
      <c r="B1" s="85" t="s">
        <v>64</v>
      </c>
      <c r="C1" s="85" t="s">
        <v>65</v>
      </c>
      <c r="D1" s="84" t="str">
        <f>'نسبت شتاب مبنای طرح A'!B5</f>
        <v>پهنه با خطر نسبی کم</v>
      </c>
      <c r="E1" s="84"/>
      <c r="F1" s="84" t="str">
        <f>'نسبت شتاب مبنای طرح A'!B4</f>
        <v>پهنه با خطر نسبی متوسط</v>
      </c>
      <c r="G1" s="84"/>
      <c r="H1" s="84" t="str">
        <f>'نسبت شتاب مبنای طرح A'!B3</f>
        <v>پهنه با خطر نسبی زیاد</v>
      </c>
      <c r="I1" s="84"/>
      <c r="J1" s="84" t="str">
        <f>'نسبت شتاب مبنای طرح A'!B2</f>
        <v>پهنه با خطر نسبی خیلی زیاد</v>
      </c>
      <c r="K1" s="84"/>
    </row>
    <row r="2" spans="1:11" ht="21.75" thickTop="1" thickBot="1" x14ac:dyDescent="0.3">
      <c r="A2" s="84"/>
      <c r="B2" s="85"/>
      <c r="C2" s="85"/>
      <c r="D2" s="35" t="s">
        <v>59</v>
      </c>
      <c r="E2" s="35" t="s">
        <v>66</v>
      </c>
      <c r="F2" s="35" t="s">
        <v>59</v>
      </c>
      <c r="G2" s="35" t="s">
        <v>66</v>
      </c>
      <c r="H2" s="35" t="s">
        <v>59</v>
      </c>
      <c r="I2" s="35" t="s">
        <v>66</v>
      </c>
      <c r="J2" s="35" t="s">
        <v>59</v>
      </c>
      <c r="K2" s="35" t="s">
        <v>66</v>
      </c>
    </row>
    <row r="3" spans="1:11" ht="18.75" thickTop="1" x14ac:dyDescent="0.25">
      <c r="A3" s="31" t="s">
        <v>60</v>
      </c>
      <c r="B3" s="33">
        <v>0.1</v>
      </c>
      <c r="C3" s="33">
        <v>0.4</v>
      </c>
      <c r="D3" s="33">
        <v>1.5</v>
      </c>
      <c r="E3" s="33">
        <v>1</v>
      </c>
      <c r="F3" s="33">
        <v>1.5</v>
      </c>
      <c r="G3" s="33">
        <v>1</v>
      </c>
      <c r="H3" s="33">
        <v>1.5</v>
      </c>
      <c r="I3" s="33">
        <v>1</v>
      </c>
      <c r="J3" s="33">
        <v>1.5</v>
      </c>
      <c r="K3" s="33">
        <v>1</v>
      </c>
    </row>
    <row r="4" spans="1:11" x14ac:dyDescent="0.25">
      <c r="A4" s="32" t="s">
        <v>61</v>
      </c>
      <c r="B4" s="34">
        <v>0.1</v>
      </c>
      <c r="C4" s="34">
        <v>0.5</v>
      </c>
      <c r="D4" s="34">
        <v>1.5</v>
      </c>
      <c r="E4" s="34">
        <v>1</v>
      </c>
      <c r="F4" s="34">
        <v>1.5</v>
      </c>
      <c r="G4" s="34">
        <v>1</v>
      </c>
      <c r="H4" s="34">
        <v>1.5</v>
      </c>
      <c r="I4" s="34">
        <v>1</v>
      </c>
      <c r="J4" s="34">
        <v>1.5</v>
      </c>
      <c r="K4" s="34">
        <v>1</v>
      </c>
    </row>
    <row r="5" spans="1:11" x14ac:dyDescent="0.25">
      <c r="A5" s="32" t="s">
        <v>62</v>
      </c>
      <c r="B5" s="34">
        <v>0.15</v>
      </c>
      <c r="C5" s="34">
        <v>0.7</v>
      </c>
      <c r="D5" s="34">
        <v>1.75</v>
      </c>
      <c r="E5" s="34">
        <v>1.1000000000000001</v>
      </c>
      <c r="F5" s="34">
        <v>1.75</v>
      </c>
      <c r="G5" s="34">
        <v>1.1000000000000001</v>
      </c>
      <c r="H5" s="34">
        <v>1.75</v>
      </c>
      <c r="I5" s="34">
        <v>1.1000000000000001</v>
      </c>
      <c r="J5" s="34">
        <v>1.75</v>
      </c>
      <c r="K5" s="34">
        <v>1.1000000000000001</v>
      </c>
    </row>
    <row r="6" spans="1:11" x14ac:dyDescent="0.25">
      <c r="A6" s="32" t="s">
        <v>63</v>
      </c>
      <c r="B6" s="34">
        <v>0.15</v>
      </c>
      <c r="C6" s="34">
        <v>1</v>
      </c>
      <c r="D6" s="34">
        <v>2.25</v>
      </c>
      <c r="E6" s="34">
        <v>1.3</v>
      </c>
      <c r="F6" s="34">
        <v>2.25</v>
      </c>
      <c r="G6" s="34">
        <v>1.3</v>
      </c>
      <c r="H6" s="34">
        <v>1.75</v>
      </c>
      <c r="I6" s="34">
        <v>1.1000000000000001</v>
      </c>
      <c r="J6" s="34">
        <v>1.75</v>
      </c>
      <c r="K6" s="34">
        <v>1.1000000000000001</v>
      </c>
    </row>
    <row r="9" spans="1:11" x14ac:dyDescent="0.25">
      <c r="A9" s="64">
        <v>1</v>
      </c>
    </row>
    <row r="10" spans="1:11" x14ac:dyDescent="0.25">
      <c r="A10" s="64">
        <v>1.2</v>
      </c>
    </row>
  </sheetData>
  <sheetProtection algorithmName="SHA-512" hashValue="IB1KJKqfaX1PN3Z2feiS0/mck+2jpLs5eugICli0lzk4/+LrIKuBWtJAYo1MwKuUFOn9ATAmVRdbU6Uxf8P5ow==" saltValue="T36qoLaHY2qWoXHK2tgsWg==" spinCount="100000" sheet="1" objects="1" scenarios="1" selectLockedCells="1" selectUnlockedCells="1"/>
  <mergeCells count="7">
    <mergeCell ref="D1:E1"/>
    <mergeCell ref="F1:G1"/>
    <mergeCell ref="H1:I1"/>
    <mergeCell ref="J1:K1"/>
    <mergeCell ref="A1:A2"/>
    <mergeCell ref="B1:B2"/>
    <mergeCell ref="C1: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45"/>
  <sheetViews>
    <sheetView showGridLines="0" rightToLeft="1" tabSelected="1" zoomScale="70" zoomScaleNormal="70" workbookViewId="0">
      <selection activeCell="B9" sqref="B9"/>
    </sheetView>
  </sheetViews>
  <sheetFormatPr defaultRowHeight="18.75" x14ac:dyDescent="0.25"/>
  <cols>
    <col min="1" max="1" width="38.7109375" style="36" customWidth="1"/>
    <col min="2" max="2" width="66" style="36" customWidth="1"/>
    <col min="3" max="5" width="7.85546875" style="36" customWidth="1"/>
    <col min="6" max="6" width="10.7109375" style="36" customWidth="1"/>
    <col min="7" max="16384" width="9.140625" style="36"/>
  </cols>
  <sheetData>
    <row r="1" spans="1:11" ht="24" customHeight="1" thickTop="1" thickBot="1" x14ac:dyDescent="0.3">
      <c r="A1" s="47" t="s">
        <v>82</v>
      </c>
      <c r="B1" s="48" t="s">
        <v>84</v>
      </c>
      <c r="C1" s="86" t="s">
        <v>83</v>
      </c>
      <c r="D1" s="86"/>
      <c r="E1" s="86"/>
      <c r="F1" s="86"/>
      <c r="G1" s="86"/>
      <c r="H1" s="86"/>
      <c r="I1" s="86"/>
      <c r="J1" s="86"/>
      <c r="K1" s="86"/>
    </row>
    <row r="2" spans="1:11" ht="24" customHeight="1" thickTop="1" thickBot="1" x14ac:dyDescent="0.3">
      <c r="A2" s="93" t="s">
        <v>77</v>
      </c>
      <c r="B2" s="93"/>
      <c r="C2" s="93"/>
      <c r="D2" s="93"/>
      <c r="E2" s="93"/>
      <c r="F2" s="93"/>
      <c r="G2" s="93"/>
      <c r="H2" s="93"/>
      <c r="I2" s="93"/>
      <c r="J2" s="93"/>
      <c r="K2" s="93"/>
    </row>
    <row r="3" spans="1:11" ht="24" customHeight="1" thickTop="1" thickBot="1" x14ac:dyDescent="0.3">
      <c r="A3" s="45"/>
      <c r="B3" s="45"/>
      <c r="C3" s="44"/>
      <c r="D3" s="44"/>
      <c r="E3" s="44"/>
    </row>
    <row r="4" spans="1:11" ht="25.5" thickTop="1" thickBot="1" x14ac:dyDescent="0.3">
      <c r="A4" s="46"/>
      <c r="B4" s="46"/>
      <c r="C4" s="53" t="s">
        <v>70</v>
      </c>
      <c r="D4" s="53" t="s">
        <v>9</v>
      </c>
      <c r="E4" s="53" t="s">
        <v>10</v>
      </c>
      <c r="F4" s="53" t="s">
        <v>11</v>
      </c>
      <c r="H4" s="42" t="s">
        <v>81</v>
      </c>
      <c r="I4" s="42" t="s">
        <v>80</v>
      </c>
      <c r="J4" s="42" t="s">
        <v>79</v>
      </c>
      <c r="K4" s="43" t="s">
        <v>78</v>
      </c>
    </row>
    <row r="5" spans="1:11" ht="22.5" thickTop="1" thickBot="1" x14ac:dyDescent="0.3">
      <c r="A5" s="49" t="s">
        <v>67</v>
      </c>
      <c r="B5" s="52" t="s">
        <v>5</v>
      </c>
      <c r="C5" s="54">
        <f>VLOOKUP(B5,'سیستم های  باربر جانبی'!B2:F31,2,FALSE)</f>
        <v>4</v>
      </c>
      <c r="D5" s="54">
        <f>VLOOKUP(B5,'سیستم های  باربر جانبی'!B2:F31,3,FALSE)</f>
        <v>2</v>
      </c>
      <c r="E5" s="54">
        <f>VLOOKUP(B5,'سیستم های  باربر جانبی'!B2:F31,4,FALSE)</f>
        <v>3.5</v>
      </c>
      <c r="F5" s="54">
        <f>VLOOKUP(B5,'سیستم های  باربر جانبی'!B2:F31,5,FALSE)</f>
        <v>15</v>
      </c>
      <c r="H5" s="60">
        <f>I5*J5</f>
        <v>1.1000000000000001</v>
      </c>
      <c r="I5" s="60">
        <f>IF(OR($B$9="پهنه با خطر نسبی زیاد",$B$9="پهنه با خطر نسبی خیلی زیاد"),(IF(K5&lt;=$D$11,1,IF(AND(K5&gt;$D$11,K5&lt;=4),0.7*(K5-$D$11)/(4-$D$11)+1,IF(K5&gt;4,1.7)))),(IF(OR($B$9="پهنه با خطر نسبی متوسط",$B$9="پهنه با خطر نسبی کم"),(IF(K5&lt;=$D$11,1,IF(AND(K5&gt;$D$11,K5&lt;=4),0.4*(K5-$D$11)/(4-$D$11)+1,IF(K5&gt;4,1.4)))))))</f>
        <v>1</v>
      </c>
      <c r="J5" s="60">
        <f>IF(AND(K5&gt;=0,K5&lt;=$C$11),$F$11+($E$11-$F$11+1)*(K5/$C$11),IF(AND(K5&gt;$C$11,K5&lt;=$D$11),$E$11+1,IF(K5&gt;$D$11,($E$11+1)*($D$11/K5))))</f>
        <v>1.1000000000000001</v>
      </c>
      <c r="K5" s="61">
        <v>0</v>
      </c>
    </row>
    <row r="6" spans="1:11" ht="25.5" thickTop="1" thickBot="1" x14ac:dyDescent="0.3">
      <c r="A6" s="50"/>
      <c r="C6" s="87" t="s">
        <v>68</v>
      </c>
      <c r="D6" s="88"/>
      <c r="H6" s="62">
        <f t="shared" ref="H6:H69" si="0">I6*J6</f>
        <v>1.6500000000000001</v>
      </c>
      <c r="I6" s="62">
        <f t="shared" ref="I6:I69" si="1">IF(OR($B$9="پهنه با خطر نسبی زیاد",$B$9="پهنه با خطر نسبی خیلی زیاد"),(IF(K6&lt;=$D$11,1,IF(AND(K6&gt;$D$11,K6&lt;=4),0.7*(K6-$D$11)/(4-$D$11)+1,IF(K6&gt;4,1.7)))),(IF(OR($B$9="پهنه با خطر نسبی متوسط",$B$9="پهنه با خطر نسبی کم"),(IF(K6&lt;=$D$11,1,IF(AND(K6&gt;$D$11,K6&lt;=4),0.4*(K6-$D$11)/(4-$D$11)+1,IF(K6&gt;4,1.4)))))))</f>
        <v>1</v>
      </c>
      <c r="J6" s="62">
        <f t="shared" ref="J6:J69" si="2">IF(AND(K6&gt;=0,K6&lt;=$C$11),$F$11+($E$11-$F$11+1)*(K6/$C$11),IF(AND(K6&gt;$C$11,K6&lt;=$D$11),$E$11+1,IF(K6&gt;$D$11,($E$11+1)*($D$11/K6))))</f>
        <v>1.6500000000000001</v>
      </c>
      <c r="K6" s="63">
        <v>0.05</v>
      </c>
    </row>
    <row r="7" spans="1:11" ht="22.5" thickTop="1" thickBot="1" x14ac:dyDescent="0.3">
      <c r="A7" s="49" t="s">
        <v>69</v>
      </c>
      <c r="B7" s="52" t="s">
        <v>49</v>
      </c>
      <c r="C7" s="89">
        <f>VLOOKUP(B7,'گروه بندی ساختمان بر اساس اهمیت'!A2:B5,2,FALSE)</f>
        <v>1</v>
      </c>
      <c r="D7" s="90"/>
      <c r="H7" s="62">
        <f t="shared" si="0"/>
        <v>2.2000000000000002</v>
      </c>
      <c r="I7" s="62">
        <f t="shared" si="1"/>
        <v>1</v>
      </c>
      <c r="J7" s="62">
        <f t="shared" si="2"/>
        <v>2.2000000000000002</v>
      </c>
      <c r="K7" s="63">
        <v>0.1</v>
      </c>
    </row>
    <row r="8" spans="1:11" ht="25.5" thickTop="1" thickBot="1" x14ac:dyDescent="0.3">
      <c r="A8" s="50"/>
      <c r="C8" s="91" t="s">
        <v>53</v>
      </c>
      <c r="D8" s="91"/>
      <c r="E8" s="91"/>
      <c r="F8" s="91"/>
      <c r="H8" s="62">
        <f t="shared" si="0"/>
        <v>2.75</v>
      </c>
      <c r="I8" s="62">
        <f t="shared" si="1"/>
        <v>1</v>
      </c>
      <c r="J8" s="62">
        <f t="shared" si="2"/>
        <v>2.75</v>
      </c>
      <c r="K8" s="63">
        <v>0.15</v>
      </c>
    </row>
    <row r="9" spans="1:11" ht="22.5" thickTop="1" thickBot="1" x14ac:dyDescent="0.3">
      <c r="A9" s="49" t="s">
        <v>71</v>
      </c>
      <c r="B9" s="52" t="s">
        <v>55</v>
      </c>
      <c r="C9" s="92">
        <f>VLOOKUP(B9,'نسبت شتاب مبنای طرح A'!B2:C5,2,FALSE)</f>
        <v>0.3</v>
      </c>
      <c r="D9" s="92"/>
      <c r="E9" s="92"/>
      <c r="F9" s="92"/>
      <c r="H9" s="62">
        <f t="shared" si="0"/>
        <v>2.75</v>
      </c>
      <c r="I9" s="62">
        <f t="shared" si="1"/>
        <v>1</v>
      </c>
      <c r="J9" s="62">
        <f t="shared" si="2"/>
        <v>2.75</v>
      </c>
      <c r="K9" s="63">
        <v>0.2</v>
      </c>
    </row>
    <row r="10" spans="1:11" ht="22.5" thickTop="1" thickBot="1" x14ac:dyDescent="0.3">
      <c r="A10" s="50"/>
      <c r="C10" s="56" t="s">
        <v>64</v>
      </c>
      <c r="D10" s="56" t="s">
        <v>65</v>
      </c>
      <c r="E10" s="56" t="s">
        <v>59</v>
      </c>
      <c r="F10" s="56" t="s">
        <v>66</v>
      </c>
      <c r="H10" s="62">
        <f t="shared" si="0"/>
        <v>2.75</v>
      </c>
      <c r="I10" s="62">
        <f t="shared" si="1"/>
        <v>1</v>
      </c>
      <c r="J10" s="62">
        <f t="shared" si="2"/>
        <v>2.75</v>
      </c>
      <c r="K10" s="63">
        <v>0.25</v>
      </c>
    </row>
    <row r="11" spans="1:11" ht="22.5" thickTop="1" thickBot="1" x14ac:dyDescent="0.3">
      <c r="A11" s="49" t="s">
        <v>72</v>
      </c>
      <c r="B11" s="55" t="s">
        <v>62</v>
      </c>
      <c r="C11" s="57">
        <f>VLOOKUP(B11,'پارامترهای مرتبط با خاک'!A3:C6,2,FALSE)</f>
        <v>0.15</v>
      </c>
      <c r="D11" s="57">
        <f>VLOOKUP(B11,'پارامترهای مرتبط با خاک'!A3:C6,3,FALSE)</f>
        <v>0.7</v>
      </c>
      <c r="E11" s="57">
        <f>IF(محاسبات!B9="پهنه با خطر نسبی خیلی زیاد",VLOOKUP(محاسبات!B11,'پارامترهای مرتبط با خاک'!A3:K6,10,FALSE),IF(محاسبات!B9="پهنه با خطر نسبی زیاد",VLOOKUP(محاسبات!B11,'پارامترهای مرتبط با خاک'!A3:H6,8,FALSE),IF(محاسبات!B9="پهنه با خطر نسبی متوسط",VLOOKUP(محاسبات!B11,'پارامترهای مرتبط با خاک'!A3:F6,6,FALSE),IF(محاسبات!B9="پهنه با خطر نسبی کم",VLOOKUP(محاسبات!B11,'پارامترهای مرتبط با خاک'!A3:D6,4,FALSE)))))</f>
        <v>1.75</v>
      </c>
      <c r="F11" s="57">
        <f>IF(محاسبات!B9="پهنه با خطر نسبی خیلی زیاد",VLOOKUP(محاسبات!B11,'پارامترهای مرتبط با خاک'!A3:K6,11,FALSE),IF(محاسبات!B9="پهنه با خطر نسبی زیاد",VLOOKUP(محاسبات!B11,'پارامترهای مرتبط با خاک'!A3:I6,9,FALSE),IF(محاسبات!B9="پهنه با خطر نسبی متوسط",VLOOKUP(محاسبات!B11,'پارامترهای مرتبط با خاک'!A3:G6,7,FALSE),IF(محاسبات!B9="پهنه با خطر نسبی کم",VLOOKUP(محاسبات!B11,'پارامترهای مرتبط با خاک'!A3:E6,5,FALSE)))))</f>
        <v>1.1000000000000001</v>
      </c>
      <c r="H11" s="62">
        <f t="shared" si="0"/>
        <v>2.75</v>
      </c>
      <c r="I11" s="62">
        <f t="shared" si="1"/>
        <v>1</v>
      </c>
      <c r="J11" s="62">
        <f t="shared" si="2"/>
        <v>2.75</v>
      </c>
      <c r="K11" s="63">
        <v>0.3</v>
      </c>
    </row>
    <row r="12" spans="1:11" ht="21.75" thickTop="1" x14ac:dyDescent="0.25">
      <c r="A12" s="49" t="s">
        <v>85</v>
      </c>
      <c r="B12" s="41">
        <v>1.2</v>
      </c>
      <c r="C12" s="37"/>
      <c r="D12" s="37"/>
      <c r="E12" s="37"/>
      <c r="F12" s="37"/>
      <c r="H12" s="62">
        <f t="shared" si="0"/>
        <v>2.75</v>
      </c>
      <c r="I12" s="62">
        <f t="shared" si="1"/>
        <v>1</v>
      </c>
      <c r="J12" s="62">
        <f t="shared" si="2"/>
        <v>2.75</v>
      </c>
      <c r="K12" s="63">
        <v>0.35</v>
      </c>
    </row>
    <row r="13" spans="1:11" ht="21" x14ac:dyDescent="0.25">
      <c r="A13" s="58" t="s">
        <v>76</v>
      </c>
      <c r="B13" s="59">
        <v>0.98</v>
      </c>
      <c r="H13" s="62">
        <f t="shared" si="0"/>
        <v>2.75</v>
      </c>
      <c r="I13" s="62">
        <f t="shared" si="1"/>
        <v>1</v>
      </c>
      <c r="J13" s="62">
        <f t="shared" si="2"/>
        <v>2.75</v>
      </c>
      <c r="K13" s="63">
        <v>0.4</v>
      </c>
    </row>
    <row r="14" spans="1:11" ht="21" x14ac:dyDescent="0.25">
      <c r="A14" s="51" t="s">
        <v>86</v>
      </c>
      <c r="B14" s="39">
        <f>IF(AND(B13&gt;=0,B13&lt;=C11),F11+(E11-F11+1)*(B13/C11),IF(AND(B13&gt;C11,B13&lt;=D11),E11+1,IF(B13&gt;D11,(E11+1)*(D11/B13))))</f>
        <v>1.9642857142857144</v>
      </c>
      <c r="H14" s="62">
        <f t="shared" si="0"/>
        <v>2.75</v>
      </c>
      <c r="I14" s="62">
        <f t="shared" si="1"/>
        <v>1</v>
      </c>
      <c r="J14" s="62">
        <f t="shared" si="2"/>
        <v>2.75</v>
      </c>
      <c r="K14" s="63">
        <v>0.45</v>
      </c>
    </row>
    <row r="15" spans="1:11" ht="21" x14ac:dyDescent="0.25">
      <c r="A15" s="51" t="s">
        <v>87</v>
      </c>
      <c r="B15" s="39">
        <f>IF(OR(B9="پهنه با خطر نسبی زیاد",B9="پهنه با خطر نسبی خیلی زیاد"),(IF(B13&lt;=D11,1,IF(AND(B13&gt;D11,B13&lt;=4),0.7*(B13-D11)/(4-D11)+1,IF(B13&gt;4,1.7)))),(IF(OR(B9="پهنه با خطر نسبی متوسط",B9="پهنه با خطر نسبی کم"),(IF(B13&lt;=D11,1,IF(AND(B13&gt;D11,B13&lt;=4),0.4*(B13-D11)/(4-D11)+1,IF(B13&gt;4,1.4)))))))</f>
        <v>1.0593939393939393</v>
      </c>
      <c r="H15" s="62">
        <f t="shared" si="0"/>
        <v>2.75</v>
      </c>
      <c r="I15" s="62">
        <f t="shared" si="1"/>
        <v>1</v>
      </c>
      <c r="J15" s="62">
        <f t="shared" si="2"/>
        <v>2.75</v>
      </c>
      <c r="K15" s="63">
        <v>0.5</v>
      </c>
    </row>
    <row r="16" spans="1:11" ht="21" x14ac:dyDescent="0.25">
      <c r="A16" s="51" t="s">
        <v>73</v>
      </c>
      <c r="B16" s="39">
        <f>B15*B14</f>
        <v>2.0809523809523811</v>
      </c>
      <c r="H16" s="62">
        <f t="shared" si="0"/>
        <v>2.75</v>
      </c>
      <c r="I16" s="62">
        <f t="shared" si="1"/>
        <v>1</v>
      </c>
      <c r="J16" s="62">
        <f t="shared" si="2"/>
        <v>2.75</v>
      </c>
      <c r="K16" s="63">
        <v>0.55000000000000004</v>
      </c>
    </row>
    <row r="17" spans="1:11" ht="21" x14ac:dyDescent="0.25">
      <c r="A17" s="51" t="s">
        <v>74</v>
      </c>
      <c r="B17" s="40">
        <f>B12*C9*B16*C7/C5</f>
        <v>0.18728571428571431</v>
      </c>
      <c r="H17" s="62">
        <f t="shared" si="0"/>
        <v>2.75</v>
      </c>
      <c r="I17" s="62">
        <f t="shared" si="1"/>
        <v>1</v>
      </c>
      <c r="J17" s="62">
        <f t="shared" si="2"/>
        <v>2.75</v>
      </c>
      <c r="K17" s="63">
        <v>0.6</v>
      </c>
    </row>
    <row r="18" spans="1:11" ht="21" x14ac:dyDescent="0.25">
      <c r="A18" s="51" t="s">
        <v>75</v>
      </c>
      <c r="B18" s="38">
        <f>IF(B13&lt;0.5,1,IF(AND(B13&gt;=0.5,B13&lt;=2.5),0.5*B13+0.75,IF(B13&gt;2.5,2)))</f>
        <v>1.24</v>
      </c>
      <c r="H18" s="62">
        <f t="shared" si="0"/>
        <v>2.75</v>
      </c>
      <c r="I18" s="62">
        <f t="shared" si="1"/>
        <v>1</v>
      </c>
      <c r="J18" s="62">
        <f t="shared" si="2"/>
        <v>2.75</v>
      </c>
      <c r="K18" s="63">
        <v>0.65</v>
      </c>
    </row>
    <row r="19" spans="1:11" x14ac:dyDescent="0.25">
      <c r="H19" s="62">
        <f t="shared" si="0"/>
        <v>2.75</v>
      </c>
      <c r="I19" s="62">
        <f t="shared" si="1"/>
        <v>1</v>
      </c>
      <c r="J19" s="62">
        <f t="shared" si="2"/>
        <v>2.75</v>
      </c>
      <c r="K19" s="63">
        <v>0.7</v>
      </c>
    </row>
    <row r="20" spans="1:11" x14ac:dyDescent="0.25">
      <c r="H20" s="62">
        <f t="shared" si="0"/>
        <v>2.5938888888888885</v>
      </c>
      <c r="I20" s="62">
        <f t="shared" si="1"/>
        <v>1.0106060606060605</v>
      </c>
      <c r="J20" s="62">
        <f t="shared" si="2"/>
        <v>2.5666666666666664</v>
      </c>
      <c r="K20" s="63">
        <v>0.75</v>
      </c>
    </row>
    <row r="21" spans="1:11" x14ac:dyDescent="0.25">
      <c r="H21" s="62">
        <f t="shared" si="0"/>
        <v>2.4572916666666664</v>
      </c>
      <c r="I21" s="62">
        <f t="shared" si="1"/>
        <v>1.0212121212121212</v>
      </c>
      <c r="J21" s="62">
        <f t="shared" si="2"/>
        <v>2.4062499999999996</v>
      </c>
      <c r="K21" s="63">
        <v>0.8</v>
      </c>
    </row>
    <row r="22" spans="1:11" x14ac:dyDescent="0.25">
      <c r="H22" s="62">
        <f t="shared" si="0"/>
        <v>2.3367647058823526</v>
      </c>
      <c r="I22" s="62">
        <f t="shared" si="1"/>
        <v>1.0318181818181817</v>
      </c>
      <c r="J22" s="62">
        <f t="shared" si="2"/>
        <v>2.2647058823529411</v>
      </c>
      <c r="K22" s="63">
        <v>0.85</v>
      </c>
    </row>
    <row r="23" spans="1:11" x14ac:dyDescent="0.25">
      <c r="H23" s="62">
        <f t="shared" si="0"/>
        <v>2.2296296296296294</v>
      </c>
      <c r="I23" s="62">
        <f t="shared" si="1"/>
        <v>1.0424242424242425</v>
      </c>
      <c r="J23" s="62">
        <f t="shared" si="2"/>
        <v>2.1388888888888884</v>
      </c>
      <c r="K23" s="63">
        <v>0.9</v>
      </c>
    </row>
    <row r="24" spans="1:11" x14ac:dyDescent="0.25">
      <c r="H24" s="62">
        <f t="shared" si="0"/>
        <v>2.1337719298245612</v>
      </c>
      <c r="I24" s="62">
        <f t="shared" si="1"/>
        <v>1.053030303030303</v>
      </c>
      <c r="J24" s="62">
        <f t="shared" si="2"/>
        <v>2.0263157894736841</v>
      </c>
      <c r="K24" s="63">
        <v>0.95</v>
      </c>
    </row>
    <row r="25" spans="1:11" x14ac:dyDescent="0.25">
      <c r="H25" s="62">
        <f t="shared" si="0"/>
        <v>2.0474999999999999</v>
      </c>
      <c r="I25" s="62">
        <f t="shared" si="1"/>
        <v>1.0636363636363637</v>
      </c>
      <c r="J25" s="62">
        <f t="shared" si="2"/>
        <v>1.9249999999999998</v>
      </c>
      <c r="K25" s="63">
        <v>1</v>
      </c>
    </row>
    <row r="26" spans="1:11" x14ac:dyDescent="0.25">
      <c r="H26" s="62">
        <f t="shared" si="0"/>
        <v>1.9694444444444443</v>
      </c>
      <c r="I26" s="62">
        <f t="shared" si="1"/>
        <v>1.0742424242424242</v>
      </c>
      <c r="J26" s="62">
        <f t="shared" si="2"/>
        <v>1.8333333333333333</v>
      </c>
      <c r="K26" s="63">
        <v>1.05</v>
      </c>
    </row>
    <row r="27" spans="1:11" x14ac:dyDescent="0.25">
      <c r="H27" s="62">
        <f t="shared" si="0"/>
        <v>1.8984848484848482</v>
      </c>
      <c r="I27" s="62">
        <f t="shared" si="1"/>
        <v>1.084848484848485</v>
      </c>
      <c r="J27" s="62">
        <f t="shared" si="2"/>
        <v>1.7499999999999996</v>
      </c>
      <c r="K27" s="63">
        <v>1.1000000000000001</v>
      </c>
    </row>
    <row r="28" spans="1:11" x14ac:dyDescent="0.25">
      <c r="H28" s="62">
        <f t="shared" si="0"/>
        <v>1.8336956521739132</v>
      </c>
      <c r="I28" s="62">
        <f t="shared" si="1"/>
        <v>1.0954545454545455</v>
      </c>
      <c r="J28" s="62">
        <f t="shared" si="2"/>
        <v>1.673913043478261</v>
      </c>
      <c r="K28" s="63">
        <v>1.1499999999999999</v>
      </c>
    </row>
    <row r="29" spans="1:11" x14ac:dyDescent="0.25">
      <c r="H29" s="62">
        <f t="shared" si="0"/>
        <v>1.7743055555555556</v>
      </c>
      <c r="I29" s="62">
        <f t="shared" si="1"/>
        <v>1.106060606060606</v>
      </c>
      <c r="J29" s="62">
        <f t="shared" si="2"/>
        <v>1.6041666666666667</v>
      </c>
      <c r="K29" s="63">
        <v>1.2</v>
      </c>
    </row>
    <row r="30" spans="1:11" x14ac:dyDescent="0.25">
      <c r="H30" s="62">
        <f t="shared" si="0"/>
        <v>1.7196666666666665</v>
      </c>
      <c r="I30" s="62">
        <f t="shared" si="1"/>
        <v>1.1166666666666667</v>
      </c>
      <c r="J30" s="62">
        <f t="shared" si="2"/>
        <v>1.5399999999999998</v>
      </c>
      <c r="K30" s="63">
        <v>1.25</v>
      </c>
    </row>
    <row r="31" spans="1:11" x14ac:dyDescent="0.25">
      <c r="H31" s="62">
        <f t="shared" si="0"/>
        <v>1.6692307692307689</v>
      </c>
      <c r="I31" s="62">
        <f t="shared" si="1"/>
        <v>1.1272727272727272</v>
      </c>
      <c r="J31" s="62">
        <f t="shared" si="2"/>
        <v>1.4807692307692306</v>
      </c>
      <c r="K31" s="63">
        <v>1.3</v>
      </c>
    </row>
    <row r="32" spans="1:11" x14ac:dyDescent="0.25">
      <c r="H32" s="62">
        <f t="shared" si="0"/>
        <v>1.6225308641975309</v>
      </c>
      <c r="I32" s="62">
        <f t="shared" si="1"/>
        <v>1.1378787878787879</v>
      </c>
      <c r="J32" s="62">
        <f t="shared" si="2"/>
        <v>1.4259259259259258</v>
      </c>
      <c r="K32" s="63">
        <v>1.35</v>
      </c>
    </row>
    <row r="33" spans="8:11" x14ac:dyDescent="0.25">
      <c r="H33" s="62">
        <f t="shared" si="0"/>
        <v>1.5791666666666666</v>
      </c>
      <c r="I33" s="62">
        <f t="shared" si="1"/>
        <v>1.1484848484848484</v>
      </c>
      <c r="J33" s="62">
        <f t="shared" si="2"/>
        <v>1.375</v>
      </c>
      <c r="K33" s="63">
        <v>1.4</v>
      </c>
    </row>
    <row r="34" spans="8:11" x14ac:dyDescent="0.25">
      <c r="H34" s="62">
        <f t="shared" si="0"/>
        <v>1.5387931034482758</v>
      </c>
      <c r="I34" s="62">
        <f t="shared" si="1"/>
        <v>1.1590909090909092</v>
      </c>
      <c r="J34" s="62">
        <f t="shared" si="2"/>
        <v>1.3275862068965516</v>
      </c>
      <c r="K34" s="63">
        <v>1.45</v>
      </c>
    </row>
    <row r="35" spans="8:11" x14ac:dyDescent="0.25">
      <c r="H35" s="62">
        <f t="shared" si="0"/>
        <v>1.5011111111111108</v>
      </c>
      <c r="I35" s="62">
        <f t="shared" si="1"/>
        <v>1.1696969696969697</v>
      </c>
      <c r="J35" s="62">
        <f t="shared" si="2"/>
        <v>1.2833333333333332</v>
      </c>
      <c r="K35" s="63">
        <v>1.5</v>
      </c>
    </row>
    <row r="36" spans="8:11" x14ac:dyDescent="0.25">
      <c r="H36" s="62">
        <f t="shared" si="0"/>
        <v>1.465860215053763</v>
      </c>
      <c r="I36" s="62">
        <f t="shared" si="1"/>
        <v>1.1803030303030302</v>
      </c>
      <c r="J36" s="62">
        <f t="shared" si="2"/>
        <v>1.2419354838709675</v>
      </c>
      <c r="K36" s="63">
        <v>1.55</v>
      </c>
    </row>
    <row r="37" spans="8:11" x14ac:dyDescent="0.25">
      <c r="H37" s="62">
        <f t="shared" si="0"/>
        <v>1.4328124999999998</v>
      </c>
      <c r="I37" s="62">
        <f t="shared" si="1"/>
        <v>1.1909090909090909</v>
      </c>
      <c r="J37" s="62">
        <f t="shared" si="2"/>
        <v>1.2031249999999998</v>
      </c>
      <c r="K37" s="63">
        <v>1.6</v>
      </c>
    </row>
    <row r="38" spans="8:11" x14ac:dyDescent="0.25">
      <c r="H38" s="62">
        <f t="shared" si="0"/>
        <v>1.4017676767676768</v>
      </c>
      <c r="I38" s="62">
        <f t="shared" si="1"/>
        <v>1.2015151515151514</v>
      </c>
      <c r="J38" s="62">
        <f t="shared" si="2"/>
        <v>1.1666666666666667</v>
      </c>
      <c r="K38" s="63">
        <v>1.65</v>
      </c>
    </row>
    <row r="39" spans="8:11" x14ac:dyDescent="0.25">
      <c r="H39" s="62">
        <f t="shared" si="0"/>
        <v>1.3725490196078431</v>
      </c>
      <c r="I39" s="62">
        <f t="shared" si="1"/>
        <v>1.2121212121212122</v>
      </c>
      <c r="J39" s="62">
        <f t="shared" si="2"/>
        <v>1.1323529411764706</v>
      </c>
      <c r="K39" s="63">
        <v>1.7</v>
      </c>
    </row>
    <row r="40" spans="8:11" x14ac:dyDescent="0.25">
      <c r="H40" s="62">
        <f t="shared" si="0"/>
        <v>1.3449999999999998</v>
      </c>
      <c r="I40" s="62">
        <f t="shared" si="1"/>
        <v>1.2227272727272727</v>
      </c>
      <c r="J40" s="62">
        <f t="shared" si="2"/>
        <v>1.0999999999999999</v>
      </c>
      <c r="K40" s="63">
        <v>1.75</v>
      </c>
    </row>
    <row r="41" spans="8:11" x14ac:dyDescent="0.25">
      <c r="H41" s="62">
        <f t="shared" si="0"/>
        <v>1.3189814814814813</v>
      </c>
      <c r="I41" s="62">
        <f t="shared" si="1"/>
        <v>1.2333333333333334</v>
      </c>
      <c r="J41" s="62">
        <f t="shared" si="2"/>
        <v>1.0694444444444442</v>
      </c>
      <c r="K41" s="63">
        <v>1.8</v>
      </c>
    </row>
    <row r="42" spans="8:11" x14ac:dyDescent="0.25">
      <c r="H42" s="62">
        <f t="shared" si="0"/>
        <v>1.2943693693693692</v>
      </c>
      <c r="I42" s="62">
        <f t="shared" si="1"/>
        <v>1.2439393939393939</v>
      </c>
      <c r="J42" s="62">
        <f t="shared" si="2"/>
        <v>1.0405405405405403</v>
      </c>
      <c r="K42" s="63">
        <v>1.85</v>
      </c>
    </row>
    <row r="43" spans="8:11" x14ac:dyDescent="0.25">
      <c r="H43" s="62">
        <f t="shared" si="0"/>
        <v>1.2710526315789474</v>
      </c>
      <c r="I43" s="62">
        <f t="shared" si="1"/>
        <v>1.2545454545454546</v>
      </c>
      <c r="J43" s="62">
        <f t="shared" si="2"/>
        <v>1.013157894736842</v>
      </c>
      <c r="K43" s="63">
        <v>1.9</v>
      </c>
    </row>
    <row r="44" spans="8:11" x14ac:dyDescent="0.25">
      <c r="H44" s="62">
        <f t="shared" si="0"/>
        <v>1.2489316239316239</v>
      </c>
      <c r="I44" s="62">
        <f t="shared" si="1"/>
        <v>1.2651515151515151</v>
      </c>
      <c r="J44" s="62">
        <f t="shared" si="2"/>
        <v>0.98717948717948723</v>
      </c>
      <c r="K44" s="63">
        <v>1.95</v>
      </c>
    </row>
    <row r="45" spans="8:11" x14ac:dyDescent="0.25">
      <c r="H45" s="62">
        <f t="shared" si="0"/>
        <v>1.2279166666666668</v>
      </c>
      <c r="I45" s="62">
        <f t="shared" si="1"/>
        <v>1.2757575757575759</v>
      </c>
      <c r="J45" s="62">
        <f t="shared" si="2"/>
        <v>0.96249999999999991</v>
      </c>
      <c r="K45" s="63">
        <v>2</v>
      </c>
    </row>
    <row r="46" spans="8:11" x14ac:dyDescent="0.25">
      <c r="H46" s="62">
        <f t="shared" si="0"/>
        <v>1.2079268292682928</v>
      </c>
      <c r="I46" s="62">
        <f t="shared" si="1"/>
        <v>1.2863636363636364</v>
      </c>
      <c r="J46" s="62">
        <f t="shared" si="2"/>
        <v>0.9390243902439025</v>
      </c>
      <c r="K46" s="63">
        <v>2.0499999999999998</v>
      </c>
    </row>
    <row r="47" spans="8:11" x14ac:dyDescent="0.25">
      <c r="H47" s="62">
        <f t="shared" si="0"/>
        <v>1.1888888888888887</v>
      </c>
      <c r="I47" s="62">
        <f t="shared" si="1"/>
        <v>1.2969696969696969</v>
      </c>
      <c r="J47" s="62">
        <f t="shared" si="2"/>
        <v>0.91666666666666663</v>
      </c>
      <c r="K47" s="63">
        <v>2.1</v>
      </c>
    </row>
    <row r="48" spans="8:11" x14ac:dyDescent="0.25">
      <c r="H48" s="62">
        <f t="shared" si="0"/>
        <v>1.1707364341085271</v>
      </c>
      <c r="I48" s="62">
        <f t="shared" si="1"/>
        <v>1.3075757575757576</v>
      </c>
      <c r="J48" s="62">
        <f t="shared" si="2"/>
        <v>0.89534883720930225</v>
      </c>
      <c r="K48" s="63">
        <v>2.15</v>
      </c>
    </row>
    <row r="49" spans="8:11" x14ac:dyDescent="0.25">
      <c r="H49" s="62">
        <f t="shared" si="0"/>
        <v>1.1534090909090908</v>
      </c>
      <c r="I49" s="62">
        <f t="shared" si="1"/>
        <v>1.3181818181818183</v>
      </c>
      <c r="J49" s="62">
        <f t="shared" si="2"/>
        <v>0.87499999999999978</v>
      </c>
      <c r="K49" s="63">
        <v>2.2000000000000002</v>
      </c>
    </row>
    <row r="50" spans="8:11" x14ac:dyDescent="0.25">
      <c r="H50" s="62">
        <f t="shared" si="0"/>
        <v>1.136851851851852</v>
      </c>
      <c r="I50" s="62">
        <f t="shared" si="1"/>
        <v>1.3287878787878789</v>
      </c>
      <c r="J50" s="62">
        <f t="shared" si="2"/>
        <v>0.85555555555555562</v>
      </c>
      <c r="K50" s="63">
        <v>2.25</v>
      </c>
    </row>
    <row r="51" spans="8:11" x14ac:dyDescent="0.25">
      <c r="H51" s="62">
        <f t="shared" si="0"/>
        <v>1.1210144927536232</v>
      </c>
      <c r="I51" s="62">
        <f t="shared" si="1"/>
        <v>1.3393939393939394</v>
      </c>
      <c r="J51" s="62">
        <f t="shared" si="2"/>
        <v>0.83695652173913049</v>
      </c>
      <c r="K51" s="63">
        <v>2.2999999999999998</v>
      </c>
    </row>
    <row r="52" spans="8:11" x14ac:dyDescent="0.25">
      <c r="H52" s="62">
        <f t="shared" si="0"/>
        <v>1.1058510638297872</v>
      </c>
      <c r="I52" s="62">
        <f t="shared" si="1"/>
        <v>1.35</v>
      </c>
      <c r="J52" s="62">
        <f t="shared" si="2"/>
        <v>0.81914893617021267</v>
      </c>
      <c r="K52" s="63">
        <v>2.35</v>
      </c>
    </row>
    <row r="53" spans="8:11" x14ac:dyDescent="0.25">
      <c r="H53" s="62">
        <f t="shared" si="0"/>
        <v>1.0913194444444445</v>
      </c>
      <c r="I53" s="62">
        <f t="shared" si="1"/>
        <v>1.3606060606060606</v>
      </c>
      <c r="J53" s="62">
        <f t="shared" si="2"/>
        <v>0.80208333333333337</v>
      </c>
      <c r="K53" s="63">
        <v>2.4</v>
      </c>
    </row>
    <row r="54" spans="8:11" x14ac:dyDescent="0.25">
      <c r="H54" s="62">
        <f t="shared" si="0"/>
        <v>1.0773809523809526</v>
      </c>
      <c r="I54" s="62">
        <f t="shared" si="1"/>
        <v>1.3712121212121213</v>
      </c>
      <c r="J54" s="62">
        <f t="shared" si="2"/>
        <v>0.7857142857142857</v>
      </c>
      <c r="K54" s="63">
        <v>2.4500000000000002</v>
      </c>
    </row>
    <row r="55" spans="8:11" x14ac:dyDescent="0.25">
      <c r="H55" s="62">
        <f t="shared" si="0"/>
        <v>1.0639999999999998</v>
      </c>
      <c r="I55" s="62">
        <f t="shared" si="1"/>
        <v>1.3818181818181818</v>
      </c>
      <c r="J55" s="62">
        <f t="shared" si="2"/>
        <v>0.76999999999999991</v>
      </c>
      <c r="K55" s="63">
        <v>2.5</v>
      </c>
    </row>
    <row r="56" spans="8:11" x14ac:dyDescent="0.25">
      <c r="H56" s="62">
        <f t="shared" si="0"/>
        <v>1.0511437908496732</v>
      </c>
      <c r="I56" s="62">
        <f t="shared" si="1"/>
        <v>1.3924242424242423</v>
      </c>
      <c r="J56" s="62">
        <f t="shared" si="2"/>
        <v>0.75490196078431382</v>
      </c>
      <c r="K56" s="63">
        <v>2.5499999999999998</v>
      </c>
    </row>
    <row r="57" spans="8:11" x14ac:dyDescent="0.25">
      <c r="H57" s="62">
        <f t="shared" si="0"/>
        <v>1.0387820512820511</v>
      </c>
      <c r="I57" s="62">
        <f t="shared" si="1"/>
        <v>1.4030303030303031</v>
      </c>
      <c r="J57" s="62">
        <f t="shared" si="2"/>
        <v>0.74038461538461531</v>
      </c>
      <c r="K57" s="63">
        <v>2.6</v>
      </c>
    </row>
    <row r="58" spans="8:11" x14ac:dyDescent="0.25">
      <c r="H58" s="62">
        <f t="shared" si="0"/>
        <v>1.02688679245283</v>
      </c>
      <c r="I58" s="62">
        <f t="shared" si="1"/>
        <v>1.4136363636363636</v>
      </c>
      <c r="J58" s="62">
        <f t="shared" si="2"/>
        <v>0.72641509433962259</v>
      </c>
      <c r="K58" s="63">
        <v>2.65</v>
      </c>
    </row>
    <row r="59" spans="8:11" x14ac:dyDescent="0.25">
      <c r="H59" s="62">
        <f t="shared" si="0"/>
        <v>1.0154320987654322</v>
      </c>
      <c r="I59" s="62">
        <f t="shared" si="1"/>
        <v>1.4242424242424243</v>
      </c>
      <c r="J59" s="62">
        <f t="shared" si="2"/>
        <v>0.71296296296296291</v>
      </c>
      <c r="K59" s="63">
        <v>2.7</v>
      </c>
    </row>
    <row r="60" spans="8:11" x14ac:dyDescent="0.25">
      <c r="H60" s="62">
        <f t="shared" si="0"/>
        <v>1.0043939393939394</v>
      </c>
      <c r="I60" s="62">
        <f t="shared" si="1"/>
        <v>1.4348484848484848</v>
      </c>
      <c r="J60" s="62">
        <f t="shared" si="2"/>
        <v>0.7</v>
      </c>
      <c r="K60" s="63">
        <v>2.75</v>
      </c>
    </row>
    <row r="61" spans="8:11" x14ac:dyDescent="0.25">
      <c r="H61" s="62">
        <f t="shared" si="0"/>
        <v>0.99374999999999991</v>
      </c>
      <c r="I61" s="62">
        <f t="shared" si="1"/>
        <v>1.4454545454545453</v>
      </c>
      <c r="J61" s="62">
        <f t="shared" si="2"/>
        <v>0.6875</v>
      </c>
      <c r="K61" s="63">
        <v>2.8</v>
      </c>
    </row>
    <row r="62" spans="8:11" x14ac:dyDescent="0.25">
      <c r="H62" s="62">
        <f t="shared" si="0"/>
        <v>0.98347953216374262</v>
      </c>
      <c r="I62" s="62">
        <f t="shared" si="1"/>
        <v>1.4560606060606061</v>
      </c>
      <c r="J62" s="62">
        <f t="shared" si="2"/>
        <v>0.67543859649122806</v>
      </c>
      <c r="K62" s="63">
        <v>2.85</v>
      </c>
    </row>
    <row r="63" spans="8:11" x14ac:dyDescent="0.25">
      <c r="H63" s="62">
        <f t="shared" si="0"/>
        <v>0.97356321839080462</v>
      </c>
      <c r="I63" s="62">
        <f t="shared" si="1"/>
        <v>1.4666666666666668</v>
      </c>
      <c r="J63" s="62">
        <f t="shared" si="2"/>
        <v>0.6637931034482758</v>
      </c>
      <c r="K63" s="63">
        <v>2.9</v>
      </c>
    </row>
    <row r="64" spans="8:11" x14ac:dyDescent="0.25">
      <c r="H64" s="62">
        <f t="shared" si="0"/>
        <v>0.9639830508474575</v>
      </c>
      <c r="I64" s="62">
        <f t="shared" si="1"/>
        <v>1.4772727272727273</v>
      </c>
      <c r="J64" s="62">
        <f t="shared" si="2"/>
        <v>0.65254237288135586</v>
      </c>
      <c r="K64" s="63">
        <v>2.95</v>
      </c>
    </row>
    <row r="65" spans="8:11" x14ac:dyDescent="0.25">
      <c r="H65" s="62">
        <f t="shared" si="0"/>
        <v>0.95472222222222214</v>
      </c>
      <c r="I65" s="62">
        <f t="shared" si="1"/>
        <v>1.4878787878787878</v>
      </c>
      <c r="J65" s="62">
        <f t="shared" si="2"/>
        <v>0.64166666666666661</v>
      </c>
      <c r="K65" s="63">
        <v>3</v>
      </c>
    </row>
    <row r="66" spans="8:11" x14ac:dyDescent="0.25">
      <c r="H66" s="62">
        <f t="shared" si="0"/>
        <v>0.94576502732240431</v>
      </c>
      <c r="I66" s="62">
        <f t="shared" si="1"/>
        <v>1.4984848484848483</v>
      </c>
      <c r="J66" s="62">
        <f t="shared" si="2"/>
        <v>0.63114754098360659</v>
      </c>
      <c r="K66" s="63">
        <v>3.05</v>
      </c>
    </row>
    <row r="67" spans="8:11" x14ac:dyDescent="0.25">
      <c r="H67" s="62">
        <f t="shared" si="0"/>
        <v>0.93709677419354831</v>
      </c>
      <c r="I67" s="62">
        <f t="shared" si="1"/>
        <v>1.5090909090909093</v>
      </c>
      <c r="J67" s="62">
        <f t="shared" si="2"/>
        <v>0.62096774193548376</v>
      </c>
      <c r="K67" s="63">
        <v>3.1</v>
      </c>
    </row>
    <row r="68" spans="8:11" x14ac:dyDescent="0.25">
      <c r="H68" s="62">
        <f t="shared" si="0"/>
        <v>0.9287037037037037</v>
      </c>
      <c r="I68" s="62">
        <f t="shared" si="1"/>
        <v>1.5196969696969698</v>
      </c>
      <c r="J68" s="62">
        <f t="shared" si="2"/>
        <v>0.61111111111111105</v>
      </c>
      <c r="K68" s="63">
        <v>3.15</v>
      </c>
    </row>
    <row r="69" spans="8:11" x14ac:dyDescent="0.25">
      <c r="H69" s="62">
        <f t="shared" si="0"/>
        <v>0.92057291666666652</v>
      </c>
      <c r="I69" s="62">
        <f t="shared" si="1"/>
        <v>1.5303030303030303</v>
      </c>
      <c r="J69" s="62">
        <f t="shared" si="2"/>
        <v>0.60156249999999989</v>
      </c>
      <c r="K69" s="63">
        <v>3.2</v>
      </c>
    </row>
    <row r="70" spans="8:11" x14ac:dyDescent="0.25">
      <c r="H70" s="62">
        <f t="shared" ref="H70:H133" si="3">I70*J70</f>
        <v>0.9126923076923078</v>
      </c>
      <c r="I70" s="62">
        <f t="shared" ref="I70:I133" si="4">IF(OR($B$9="پهنه با خطر نسبی زیاد",$B$9="پهنه با خطر نسبی خیلی زیاد"),(IF(K70&lt;=$D$11,1,IF(AND(K70&gt;$D$11,K70&lt;=4),0.7*(K70-$D$11)/(4-$D$11)+1,IF(K70&gt;4,1.7)))),(IF(OR($B$9="پهنه با خطر نسبی متوسط",$B$9="پهنه با خطر نسبی کم"),(IF(K70&lt;=$D$11,1,IF(AND(K70&gt;$D$11,K70&lt;=4),0.4*(K70-$D$11)/(4-$D$11)+1,IF(K70&gt;4,1.4)))))))</f>
        <v>1.540909090909091</v>
      </c>
      <c r="J70" s="62">
        <f t="shared" ref="J70:J133" si="5">IF(AND(K70&gt;=0,K70&lt;=$C$11),$F$11+($E$11-$F$11+1)*(K70/$C$11),IF(AND(K70&gt;$C$11,K70&lt;=$D$11),$E$11+1,IF(K70&gt;$D$11,($E$11+1)*($D$11/K70))))</f>
        <v>0.59230769230769231</v>
      </c>
      <c r="K70" s="63">
        <v>3.25</v>
      </c>
    </row>
    <row r="71" spans="8:11" x14ac:dyDescent="0.25">
      <c r="H71" s="62">
        <f t="shared" si="3"/>
        <v>0.90505050505050499</v>
      </c>
      <c r="I71" s="62">
        <f t="shared" si="4"/>
        <v>1.5515151515151513</v>
      </c>
      <c r="J71" s="62">
        <f t="shared" si="5"/>
        <v>0.58333333333333337</v>
      </c>
      <c r="K71" s="63">
        <v>3.3</v>
      </c>
    </row>
    <row r="72" spans="8:11" x14ac:dyDescent="0.25">
      <c r="H72" s="62">
        <f t="shared" si="3"/>
        <v>0.89763681592039812</v>
      </c>
      <c r="I72" s="62">
        <f t="shared" si="4"/>
        <v>1.5621212121212122</v>
      </c>
      <c r="J72" s="62">
        <f t="shared" si="5"/>
        <v>0.57462686567164178</v>
      </c>
      <c r="K72" s="63">
        <v>3.35</v>
      </c>
    </row>
    <row r="73" spans="8:11" x14ac:dyDescent="0.25">
      <c r="H73" s="62">
        <f t="shared" si="3"/>
        <v>0.89044117647058818</v>
      </c>
      <c r="I73" s="62">
        <f t="shared" si="4"/>
        <v>1.5727272727272728</v>
      </c>
      <c r="J73" s="62">
        <f t="shared" si="5"/>
        <v>0.56617647058823528</v>
      </c>
      <c r="K73" s="63">
        <v>3.4</v>
      </c>
    </row>
    <row r="74" spans="8:11" x14ac:dyDescent="0.25">
      <c r="H74" s="62">
        <f t="shared" si="3"/>
        <v>0.88345410628019305</v>
      </c>
      <c r="I74" s="62">
        <f t="shared" si="4"/>
        <v>1.5833333333333333</v>
      </c>
      <c r="J74" s="62">
        <f t="shared" si="5"/>
        <v>0.55797101449275355</v>
      </c>
      <c r="K74" s="63">
        <v>3.45</v>
      </c>
    </row>
    <row r="75" spans="8:11" x14ac:dyDescent="0.25">
      <c r="H75" s="62">
        <f t="shared" si="3"/>
        <v>0.87666666666666648</v>
      </c>
      <c r="I75" s="62">
        <f t="shared" si="4"/>
        <v>1.5939393939393938</v>
      </c>
      <c r="J75" s="62">
        <f t="shared" si="5"/>
        <v>0.54999999999999993</v>
      </c>
      <c r="K75" s="63">
        <v>3.5</v>
      </c>
    </row>
    <row r="76" spans="8:11" x14ac:dyDescent="0.25">
      <c r="H76" s="62">
        <f t="shared" si="3"/>
        <v>0.87007042253521116</v>
      </c>
      <c r="I76" s="62">
        <f t="shared" si="4"/>
        <v>1.6045454545454545</v>
      </c>
      <c r="J76" s="62">
        <f t="shared" si="5"/>
        <v>0.54225352112676051</v>
      </c>
      <c r="K76" s="63">
        <v>3.55</v>
      </c>
    </row>
    <row r="77" spans="8:11" x14ac:dyDescent="0.25">
      <c r="H77" s="62">
        <f t="shared" si="3"/>
        <v>0.86365740740740726</v>
      </c>
      <c r="I77" s="62">
        <f t="shared" si="4"/>
        <v>1.6151515151515152</v>
      </c>
      <c r="J77" s="62">
        <f t="shared" si="5"/>
        <v>0.5347222222222221</v>
      </c>
      <c r="K77" s="63">
        <v>3.6</v>
      </c>
    </row>
    <row r="78" spans="8:11" x14ac:dyDescent="0.25">
      <c r="H78" s="62">
        <f t="shared" si="3"/>
        <v>0.85742009132420094</v>
      </c>
      <c r="I78" s="62">
        <f t="shared" si="4"/>
        <v>1.6257575757575757</v>
      </c>
      <c r="J78" s="62">
        <f t="shared" si="5"/>
        <v>0.5273972602739726</v>
      </c>
      <c r="K78" s="63">
        <v>3.65</v>
      </c>
    </row>
    <row r="79" spans="8:11" x14ac:dyDescent="0.25">
      <c r="H79" s="62">
        <f t="shared" si="3"/>
        <v>0.85135135135135109</v>
      </c>
      <c r="I79" s="62">
        <f t="shared" si="4"/>
        <v>1.6363636363636362</v>
      </c>
      <c r="J79" s="62">
        <f t="shared" si="5"/>
        <v>0.52027027027027017</v>
      </c>
      <c r="K79" s="63">
        <v>3.7</v>
      </c>
    </row>
    <row r="80" spans="8:11" x14ac:dyDescent="0.25">
      <c r="H80" s="62">
        <f t="shared" si="3"/>
        <v>0.84544444444444444</v>
      </c>
      <c r="I80" s="62">
        <f t="shared" si="4"/>
        <v>1.646969696969697</v>
      </c>
      <c r="J80" s="62">
        <f t="shared" si="5"/>
        <v>0.51333333333333331</v>
      </c>
      <c r="K80" s="63">
        <v>3.75</v>
      </c>
    </row>
    <row r="81" spans="8:11" x14ac:dyDescent="0.25">
      <c r="H81" s="62">
        <f t="shared" si="3"/>
        <v>0.83969298245614021</v>
      </c>
      <c r="I81" s="62">
        <f t="shared" si="4"/>
        <v>1.6575757575757575</v>
      </c>
      <c r="J81" s="62">
        <f t="shared" si="5"/>
        <v>0.50657894736842102</v>
      </c>
      <c r="K81" s="63">
        <v>3.8</v>
      </c>
    </row>
    <row r="82" spans="8:11" x14ac:dyDescent="0.25">
      <c r="H82" s="62">
        <f t="shared" si="3"/>
        <v>0.83409090909090899</v>
      </c>
      <c r="I82" s="62">
        <f t="shared" si="4"/>
        <v>1.6681818181818182</v>
      </c>
      <c r="J82" s="62">
        <f t="shared" si="5"/>
        <v>0.49999999999999994</v>
      </c>
      <c r="K82" s="63">
        <v>3.85</v>
      </c>
    </row>
    <row r="83" spans="8:11" x14ac:dyDescent="0.25">
      <c r="H83" s="62">
        <f t="shared" si="3"/>
        <v>0.82863247863247869</v>
      </c>
      <c r="I83" s="62">
        <f t="shared" si="4"/>
        <v>1.6787878787878787</v>
      </c>
      <c r="J83" s="62">
        <f t="shared" si="5"/>
        <v>0.49358974358974361</v>
      </c>
      <c r="K83" s="63">
        <v>3.9</v>
      </c>
    </row>
    <row r="84" spans="8:11" x14ac:dyDescent="0.25">
      <c r="H84" s="62">
        <f t="shared" si="3"/>
        <v>0.82331223628691974</v>
      </c>
      <c r="I84" s="62">
        <f t="shared" si="4"/>
        <v>1.6893939393939394</v>
      </c>
      <c r="J84" s="62">
        <f t="shared" si="5"/>
        <v>0.48734177215189867</v>
      </c>
      <c r="K84" s="63">
        <v>3.95</v>
      </c>
    </row>
    <row r="85" spans="8:11" x14ac:dyDescent="0.25">
      <c r="H85" s="62">
        <f t="shared" si="3"/>
        <v>0.81812499999999988</v>
      </c>
      <c r="I85" s="62">
        <f t="shared" si="4"/>
        <v>1.7</v>
      </c>
      <c r="J85" s="62">
        <f t="shared" si="5"/>
        <v>0.48124999999999996</v>
      </c>
      <c r="K85" s="63">
        <v>4</v>
      </c>
    </row>
    <row r="86" spans="8:11" x14ac:dyDescent="0.25">
      <c r="H86" s="62">
        <f t="shared" si="3"/>
        <v>0.80802469135802468</v>
      </c>
      <c r="I86" s="62">
        <f t="shared" si="4"/>
        <v>1.7</v>
      </c>
      <c r="J86" s="62">
        <f t="shared" si="5"/>
        <v>0.47530864197530864</v>
      </c>
      <c r="K86" s="63">
        <v>4.05</v>
      </c>
    </row>
    <row r="87" spans="8:11" x14ac:dyDescent="0.25">
      <c r="H87" s="62">
        <f t="shared" si="3"/>
        <v>0.79817073170731712</v>
      </c>
      <c r="I87" s="62">
        <f t="shared" si="4"/>
        <v>1.7</v>
      </c>
      <c r="J87" s="62">
        <f t="shared" si="5"/>
        <v>0.46951219512195125</v>
      </c>
      <c r="K87" s="63">
        <v>4.0999999999999996</v>
      </c>
    </row>
    <row r="88" spans="8:11" x14ac:dyDescent="0.25">
      <c r="H88" s="62">
        <f t="shared" si="3"/>
        <v>0.78855421686746985</v>
      </c>
      <c r="I88" s="62">
        <f t="shared" si="4"/>
        <v>1.7</v>
      </c>
      <c r="J88" s="62">
        <f t="shared" si="5"/>
        <v>0.46385542168674698</v>
      </c>
      <c r="K88" s="63">
        <v>4.1500000000000004</v>
      </c>
    </row>
    <row r="89" spans="8:11" x14ac:dyDescent="0.25">
      <c r="H89" s="62">
        <f t="shared" si="3"/>
        <v>0.77916666666666656</v>
      </c>
      <c r="I89" s="62">
        <f t="shared" si="4"/>
        <v>1.7</v>
      </c>
      <c r="J89" s="62">
        <f t="shared" si="5"/>
        <v>0.45833333333333331</v>
      </c>
      <c r="K89" s="63">
        <v>4.2</v>
      </c>
    </row>
    <row r="90" spans="8:11" x14ac:dyDescent="0.25">
      <c r="H90" s="62">
        <f t="shared" si="3"/>
        <v>0.77</v>
      </c>
      <c r="I90" s="62">
        <f t="shared" si="4"/>
        <v>1.7</v>
      </c>
      <c r="J90" s="62">
        <f t="shared" si="5"/>
        <v>0.45294117647058824</v>
      </c>
      <c r="K90" s="63">
        <v>4.25</v>
      </c>
    </row>
    <row r="91" spans="8:11" x14ac:dyDescent="0.25">
      <c r="H91" s="62">
        <f t="shared" si="3"/>
        <v>0.76104651162790693</v>
      </c>
      <c r="I91" s="62">
        <f t="shared" si="4"/>
        <v>1.7</v>
      </c>
      <c r="J91" s="62">
        <f t="shared" si="5"/>
        <v>0.44767441860465113</v>
      </c>
      <c r="K91" s="63">
        <v>4.3</v>
      </c>
    </row>
    <row r="92" spans="8:11" x14ac:dyDescent="0.25">
      <c r="H92" s="62">
        <f t="shared" si="3"/>
        <v>0.75229885057471269</v>
      </c>
      <c r="I92" s="62">
        <f t="shared" si="4"/>
        <v>1.7</v>
      </c>
      <c r="J92" s="62">
        <f t="shared" si="5"/>
        <v>0.44252873563218392</v>
      </c>
      <c r="K92" s="63">
        <v>4.3499999999999996</v>
      </c>
    </row>
    <row r="93" spans="8:11" x14ac:dyDescent="0.25">
      <c r="H93" s="62">
        <f t="shared" si="3"/>
        <v>0.7437499999999998</v>
      </c>
      <c r="I93" s="62">
        <f t="shared" si="4"/>
        <v>1.7</v>
      </c>
      <c r="J93" s="62">
        <f t="shared" si="5"/>
        <v>0.43749999999999989</v>
      </c>
      <c r="K93" s="63">
        <v>4.4000000000000004</v>
      </c>
    </row>
    <row r="94" spans="8:11" x14ac:dyDescent="0.25">
      <c r="H94" s="62">
        <f t="shared" si="3"/>
        <v>0.73539325842696623</v>
      </c>
      <c r="I94" s="62">
        <f t="shared" si="4"/>
        <v>1.7</v>
      </c>
      <c r="J94" s="62">
        <f t="shared" si="5"/>
        <v>0.43258426966292135</v>
      </c>
      <c r="K94" s="63">
        <v>4.45</v>
      </c>
    </row>
    <row r="95" spans="8:11" x14ac:dyDescent="0.25">
      <c r="H95" s="62">
        <f t="shared" si="3"/>
        <v>0.72722222222222221</v>
      </c>
      <c r="I95" s="62">
        <f t="shared" si="4"/>
        <v>1.7</v>
      </c>
      <c r="J95" s="62">
        <f t="shared" si="5"/>
        <v>0.42777777777777781</v>
      </c>
      <c r="K95" s="63">
        <v>4.5</v>
      </c>
    </row>
    <row r="96" spans="8:11" x14ac:dyDescent="0.25">
      <c r="H96" s="62">
        <f t="shared" si="3"/>
        <v>0.71923076923076934</v>
      </c>
      <c r="I96" s="62">
        <f t="shared" si="4"/>
        <v>1.7</v>
      </c>
      <c r="J96" s="62">
        <f t="shared" si="5"/>
        <v>0.42307692307692313</v>
      </c>
      <c r="K96" s="63">
        <v>4.55</v>
      </c>
    </row>
    <row r="97" spans="8:11" x14ac:dyDescent="0.25">
      <c r="H97" s="62">
        <f t="shared" si="3"/>
        <v>0.71141304347826084</v>
      </c>
      <c r="I97" s="62">
        <f t="shared" si="4"/>
        <v>1.7</v>
      </c>
      <c r="J97" s="62">
        <f t="shared" si="5"/>
        <v>0.41847826086956524</v>
      </c>
      <c r="K97" s="63">
        <v>4.5999999999999996</v>
      </c>
    </row>
    <row r="98" spans="8:11" x14ac:dyDescent="0.25">
      <c r="H98" s="62">
        <f t="shared" si="3"/>
        <v>0.70376344086021503</v>
      </c>
      <c r="I98" s="62">
        <f t="shared" si="4"/>
        <v>1.7</v>
      </c>
      <c r="J98" s="62">
        <f t="shared" si="5"/>
        <v>0.41397849462365588</v>
      </c>
      <c r="K98" s="63">
        <v>4.6500000000000004</v>
      </c>
    </row>
    <row r="99" spans="8:11" x14ac:dyDescent="0.25">
      <c r="H99" s="62">
        <f t="shared" si="3"/>
        <v>0.6962765957446807</v>
      </c>
      <c r="I99" s="62">
        <f t="shared" si="4"/>
        <v>1.7</v>
      </c>
      <c r="J99" s="62">
        <f t="shared" si="5"/>
        <v>0.40957446808510634</v>
      </c>
      <c r="K99" s="63">
        <v>4.7</v>
      </c>
    </row>
    <row r="100" spans="8:11" x14ac:dyDescent="0.25">
      <c r="H100" s="62">
        <f t="shared" si="3"/>
        <v>0.68894736842105253</v>
      </c>
      <c r="I100" s="62">
        <f t="shared" si="4"/>
        <v>1.7</v>
      </c>
      <c r="J100" s="62">
        <f t="shared" si="5"/>
        <v>0.40526315789473683</v>
      </c>
      <c r="K100" s="63">
        <v>4.75</v>
      </c>
    </row>
    <row r="101" spans="8:11" x14ac:dyDescent="0.25">
      <c r="H101" s="62">
        <f t="shared" si="3"/>
        <v>0.68177083333333333</v>
      </c>
      <c r="I101" s="62">
        <f t="shared" si="4"/>
        <v>1.7</v>
      </c>
      <c r="J101" s="62">
        <f t="shared" si="5"/>
        <v>0.40104166666666669</v>
      </c>
      <c r="K101" s="63">
        <v>4.8</v>
      </c>
    </row>
    <row r="102" spans="8:11" x14ac:dyDescent="0.25">
      <c r="H102" s="62">
        <f t="shared" si="3"/>
        <v>0.67474226804123716</v>
      </c>
      <c r="I102" s="62">
        <f t="shared" si="4"/>
        <v>1.7</v>
      </c>
      <c r="J102" s="62">
        <f t="shared" si="5"/>
        <v>0.39690721649484539</v>
      </c>
      <c r="K102" s="63">
        <v>4.8499999999999996</v>
      </c>
    </row>
    <row r="103" spans="8:11" x14ac:dyDescent="0.25">
      <c r="H103" s="62">
        <f t="shared" si="3"/>
        <v>0.66785714285714282</v>
      </c>
      <c r="I103" s="62">
        <f t="shared" si="4"/>
        <v>1.7</v>
      </c>
      <c r="J103" s="62">
        <f t="shared" si="5"/>
        <v>0.39285714285714285</v>
      </c>
      <c r="K103" s="63">
        <v>4.9000000000000004</v>
      </c>
    </row>
    <row r="104" spans="8:11" x14ac:dyDescent="0.25">
      <c r="H104" s="62">
        <f t="shared" si="3"/>
        <v>0.66111111111111109</v>
      </c>
      <c r="I104" s="62">
        <f t="shared" si="4"/>
        <v>1.7</v>
      </c>
      <c r="J104" s="62">
        <f t="shared" si="5"/>
        <v>0.3888888888888889</v>
      </c>
      <c r="K104" s="63">
        <v>4.95</v>
      </c>
    </row>
    <row r="105" spans="8:11" x14ac:dyDescent="0.25">
      <c r="H105" s="62">
        <f t="shared" si="3"/>
        <v>0.65449999999999986</v>
      </c>
      <c r="I105" s="62">
        <f t="shared" si="4"/>
        <v>1.7</v>
      </c>
      <c r="J105" s="62">
        <f t="shared" si="5"/>
        <v>0.38499999999999995</v>
      </c>
      <c r="K105" s="63">
        <v>5</v>
      </c>
    </row>
    <row r="106" spans="8:11" x14ac:dyDescent="0.25">
      <c r="H106" s="62">
        <f t="shared" si="3"/>
        <v>0.64801980198019793</v>
      </c>
      <c r="I106" s="62">
        <f t="shared" si="4"/>
        <v>1.7</v>
      </c>
      <c r="J106" s="62">
        <f t="shared" si="5"/>
        <v>0.38118811881188114</v>
      </c>
      <c r="K106" s="63">
        <v>5.05</v>
      </c>
    </row>
    <row r="107" spans="8:11" x14ac:dyDescent="0.25">
      <c r="H107" s="62">
        <f t="shared" si="3"/>
        <v>0.64166666666666672</v>
      </c>
      <c r="I107" s="62">
        <f t="shared" si="4"/>
        <v>1.7</v>
      </c>
      <c r="J107" s="62">
        <f t="shared" si="5"/>
        <v>0.37745098039215691</v>
      </c>
      <c r="K107" s="63">
        <v>5.0999999999999996</v>
      </c>
    </row>
    <row r="108" spans="8:11" x14ac:dyDescent="0.25">
      <c r="H108" s="62">
        <f t="shared" si="3"/>
        <v>0.63543689320388352</v>
      </c>
      <c r="I108" s="62">
        <f t="shared" si="4"/>
        <v>1.7</v>
      </c>
      <c r="J108" s="62">
        <f t="shared" si="5"/>
        <v>0.37378640776699029</v>
      </c>
      <c r="K108" s="63">
        <v>5.15</v>
      </c>
    </row>
    <row r="109" spans="8:11" x14ac:dyDescent="0.25">
      <c r="H109" s="62">
        <f t="shared" si="3"/>
        <v>0.62932692307692295</v>
      </c>
      <c r="I109" s="62">
        <f t="shared" si="4"/>
        <v>1.7</v>
      </c>
      <c r="J109" s="62">
        <f t="shared" si="5"/>
        <v>0.37019230769230765</v>
      </c>
      <c r="K109" s="63">
        <v>5.2</v>
      </c>
    </row>
    <row r="110" spans="8:11" x14ac:dyDescent="0.25">
      <c r="H110" s="62">
        <f t="shared" si="3"/>
        <v>0.62333333333333329</v>
      </c>
      <c r="I110" s="62">
        <f t="shared" si="4"/>
        <v>1.7</v>
      </c>
      <c r="J110" s="62">
        <f t="shared" si="5"/>
        <v>0.36666666666666664</v>
      </c>
      <c r="K110" s="63">
        <v>5.25</v>
      </c>
    </row>
    <row r="111" spans="8:11" x14ac:dyDescent="0.25">
      <c r="H111" s="62">
        <f t="shared" si="3"/>
        <v>0.61745283018867914</v>
      </c>
      <c r="I111" s="62">
        <f t="shared" si="4"/>
        <v>1.7</v>
      </c>
      <c r="J111" s="62">
        <f t="shared" si="5"/>
        <v>0.3632075471698113</v>
      </c>
      <c r="K111" s="63">
        <v>5.3</v>
      </c>
    </row>
    <row r="112" spans="8:11" x14ac:dyDescent="0.25">
      <c r="H112" s="62">
        <f t="shared" si="3"/>
        <v>0.61168224299065421</v>
      </c>
      <c r="I112" s="62">
        <f t="shared" si="4"/>
        <v>1.7</v>
      </c>
      <c r="J112" s="62">
        <f t="shared" si="5"/>
        <v>0.35981308411214952</v>
      </c>
      <c r="K112" s="63">
        <v>5.35</v>
      </c>
    </row>
    <row r="113" spans="8:11" x14ac:dyDescent="0.25">
      <c r="H113" s="62">
        <f t="shared" si="3"/>
        <v>0.60601851851851851</v>
      </c>
      <c r="I113" s="62">
        <f t="shared" si="4"/>
        <v>1.7</v>
      </c>
      <c r="J113" s="62">
        <f t="shared" si="5"/>
        <v>0.35648148148148145</v>
      </c>
      <c r="K113" s="63">
        <v>5.4</v>
      </c>
    </row>
    <row r="114" spans="8:11" x14ac:dyDescent="0.25">
      <c r="H114" s="62">
        <f t="shared" si="3"/>
        <v>0.60045871559633013</v>
      </c>
      <c r="I114" s="62">
        <f t="shared" si="4"/>
        <v>1.7</v>
      </c>
      <c r="J114" s="62">
        <f t="shared" si="5"/>
        <v>0.35321100917431186</v>
      </c>
      <c r="K114" s="63">
        <v>5.45</v>
      </c>
    </row>
    <row r="115" spans="8:11" x14ac:dyDescent="0.25">
      <c r="H115" s="62">
        <f t="shared" si="3"/>
        <v>0.59499999999999997</v>
      </c>
      <c r="I115" s="62">
        <f t="shared" si="4"/>
        <v>1.7</v>
      </c>
      <c r="J115" s="62">
        <f t="shared" si="5"/>
        <v>0.35</v>
      </c>
      <c r="K115" s="63">
        <v>5.5</v>
      </c>
    </row>
    <row r="116" spans="8:11" x14ac:dyDescent="0.25">
      <c r="H116" s="62">
        <f t="shared" si="3"/>
        <v>0.5896396396396395</v>
      </c>
      <c r="I116" s="62">
        <f t="shared" si="4"/>
        <v>1.7</v>
      </c>
      <c r="J116" s="62">
        <f t="shared" si="5"/>
        <v>0.3468468468468468</v>
      </c>
      <c r="K116" s="63">
        <v>5.55</v>
      </c>
    </row>
    <row r="117" spans="8:11" x14ac:dyDescent="0.25">
      <c r="H117" s="62">
        <f t="shared" si="3"/>
        <v>0.58437499999999998</v>
      </c>
      <c r="I117" s="62">
        <f t="shared" si="4"/>
        <v>1.7</v>
      </c>
      <c r="J117" s="62">
        <f t="shared" si="5"/>
        <v>0.34375</v>
      </c>
      <c r="K117" s="63">
        <v>5.6</v>
      </c>
    </row>
    <row r="118" spans="8:11" x14ac:dyDescent="0.25">
      <c r="H118" s="62">
        <f t="shared" si="3"/>
        <v>0.57920353982300876</v>
      </c>
      <c r="I118" s="62">
        <f t="shared" si="4"/>
        <v>1.7</v>
      </c>
      <c r="J118" s="62">
        <f t="shared" si="5"/>
        <v>0.34070796460176989</v>
      </c>
      <c r="K118" s="63">
        <v>5.65</v>
      </c>
    </row>
    <row r="119" spans="8:11" x14ac:dyDescent="0.25">
      <c r="H119" s="62">
        <f t="shared" si="3"/>
        <v>0.57412280701754381</v>
      </c>
      <c r="I119" s="62">
        <f t="shared" si="4"/>
        <v>1.7</v>
      </c>
      <c r="J119" s="62">
        <f t="shared" si="5"/>
        <v>0.33771929824561403</v>
      </c>
      <c r="K119" s="63">
        <v>5.7</v>
      </c>
    </row>
    <row r="120" spans="8:11" x14ac:dyDescent="0.25">
      <c r="H120" s="62">
        <f t="shared" si="3"/>
        <v>0.56913043478260861</v>
      </c>
      <c r="I120" s="62">
        <f t="shared" si="4"/>
        <v>1.7</v>
      </c>
      <c r="J120" s="62">
        <f t="shared" si="5"/>
        <v>0.33478260869565213</v>
      </c>
      <c r="K120" s="63">
        <v>5.75</v>
      </c>
    </row>
    <row r="121" spans="8:11" x14ac:dyDescent="0.25">
      <c r="H121" s="62">
        <f t="shared" si="3"/>
        <v>0.56422413793103443</v>
      </c>
      <c r="I121" s="62">
        <f t="shared" si="4"/>
        <v>1.7</v>
      </c>
      <c r="J121" s="62">
        <f t="shared" si="5"/>
        <v>0.3318965517241379</v>
      </c>
      <c r="K121" s="63">
        <v>5.8</v>
      </c>
    </row>
    <row r="122" spans="8:11" x14ac:dyDescent="0.25">
      <c r="H122" s="62">
        <f t="shared" si="3"/>
        <v>0.55940170940170941</v>
      </c>
      <c r="I122" s="62">
        <f t="shared" si="4"/>
        <v>1.7</v>
      </c>
      <c r="J122" s="62">
        <f t="shared" si="5"/>
        <v>0.32905982905982906</v>
      </c>
      <c r="K122" s="63">
        <v>5.85</v>
      </c>
    </row>
    <row r="123" spans="8:11" x14ac:dyDescent="0.25">
      <c r="H123" s="62">
        <f t="shared" si="3"/>
        <v>0.55466101694915249</v>
      </c>
      <c r="I123" s="62">
        <f t="shared" si="4"/>
        <v>1.7</v>
      </c>
      <c r="J123" s="62">
        <f t="shared" si="5"/>
        <v>0.32627118644067793</v>
      </c>
      <c r="K123" s="63">
        <v>5.9</v>
      </c>
    </row>
    <row r="124" spans="8:11" x14ac:dyDescent="0.25">
      <c r="H124" s="62">
        <f t="shared" si="3"/>
        <v>0.54999999999999993</v>
      </c>
      <c r="I124" s="62">
        <f t="shared" si="4"/>
        <v>1.7</v>
      </c>
      <c r="J124" s="62">
        <f t="shared" si="5"/>
        <v>0.32352941176470584</v>
      </c>
      <c r="K124" s="63">
        <v>5.95</v>
      </c>
    </row>
    <row r="125" spans="8:11" x14ac:dyDescent="0.25">
      <c r="H125" s="62">
        <f t="shared" si="3"/>
        <v>0.54541666666666655</v>
      </c>
      <c r="I125" s="62">
        <f t="shared" si="4"/>
        <v>1.7</v>
      </c>
      <c r="J125" s="62">
        <f t="shared" si="5"/>
        <v>0.3208333333333333</v>
      </c>
      <c r="K125" s="63">
        <v>6</v>
      </c>
    </row>
    <row r="126" spans="8:11" x14ac:dyDescent="0.25">
      <c r="H126" s="62">
        <f t="shared" si="3"/>
        <v>0.54090909090909089</v>
      </c>
      <c r="I126" s="62">
        <f t="shared" si="4"/>
        <v>1.7</v>
      </c>
      <c r="J126" s="62">
        <f t="shared" si="5"/>
        <v>0.31818181818181818</v>
      </c>
      <c r="K126" s="63">
        <v>6.05</v>
      </c>
    </row>
    <row r="127" spans="8:11" x14ac:dyDescent="0.25">
      <c r="H127" s="62">
        <f t="shared" si="3"/>
        <v>0.53647540983606556</v>
      </c>
      <c r="I127" s="62">
        <f t="shared" si="4"/>
        <v>1.7</v>
      </c>
      <c r="J127" s="62">
        <f t="shared" si="5"/>
        <v>0.3155737704918033</v>
      </c>
      <c r="K127" s="63">
        <v>6.1</v>
      </c>
    </row>
    <row r="128" spans="8:11" x14ac:dyDescent="0.25">
      <c r="H128" s="62">
        <f t="shared" si="3"/>
        <v>0.53211382113821126</v>
      </c>
      <c r="I128" s="62">
        <f t="shared" si="4"/>
        <v>1.7</v>
      </c>
      <c r="J128" s="62">
        <f t="shared" si="5"/>
        <v>0.31300813008130074</v>
      </c>
      <c r="K128" s="63">
        <v>6.15</v>
      </c>
    </row>
    <row r="129" spans="8:11" x14ac:dyDescent="0.25">
      <c r="H129" s="62">
        <f t="shared" si="3"/>
        <v>0.52782258064516119</v>
      </c>
      <c r="I129" s="62">
        <f t="shared" si="4"/>
        <v>1.7</v>
      </c>
      <c r="J129" s="62">
        <f t="shared" si="5"/>
        <v>0.31048387096774188</v>
      </c>
      <c r="K129" s="63">
        <v>6.2</v>
      </c>
    </row>
    <row r="130" spans="8:11" x14ac:dyDescent="0.25">
      <c r="H130" s="62">
        <f t="shared" si="3"/>
        <v>0.52359999999999984</v>
      </c>
      <c r="I130" s="62">
        <f t="shared" si="4"/>
        <v>1.7</v>
      </c>
      <c r="J130" s="62">
        <f t="shared" si="5"/>
        <v>0.30799999999999994</v>
      </c>
      <c r="K130" s="63">
        <v>6.25</v>
      </c>
    </row>
    <row r="131" spans="8:11" x14ac:dyDescent="0.25">
      <c r="H131" s="62">
        <f t="shared" si="3"/>
        <v>0.51944444444444438</v>
      </c>
      <c r="I131" s="62">
        <f t="shared" si="4"/>
        <v>1.7</v>
      </c>
      <c r="J131" s="62">
        <f t="shared" si="5"/>
        <v>0.30555555555555552</v>
      </c>
      <c r="K131" s="63">
        <v>6.3</v>
      </c>
    </row>
    <row r="132" spans="8:11" x14ac:dyDescent="0.25">
      <c r="H132" s="62">
        <f t="shared" si="3"/>
        <v>0.51535433070866143</v>
      </c>
      <c r="I132" s="62">
        <f t="shared" si="4"/>
        <v>1.7</v>
      </c>
      <c r="J132" s="62">
        <f t="shared" si="5"/>
        <v>0.30314960629921262</v>
      </c>
      <c r="K132" s="63">
        <v>6.35</v>
      </c>
    </row>
    <row r="133" spans="8:11" x14ac:dyDescent="0.25">
      <c r="H133" s="62">
        <f t="shared" si="3"/>
        <v>0.51132812499999991</v>
      </c>
      <c r="I133" s="62">
        <f t="shared" si="4"/>
        <v>1.7</v>
      </c>
      <c r="J133" s="62">
        <f t="shared" si="5"/>
        <v>0.30078124999999994</v>
      </c>
      <c r="K133" s="63">
        <v>6.4</v>
      </c>
    </row>
    <row r="134" spans="8:11" x14ac:dyDescent="0.25">
      <c r="H134" s="62">
        <f t="shared" ref="H134:H145" si="6">I134*J134</f>
        <v>0.50736434108527129</v>
      </c>
      <c r="I134" s="62">
        <f t="shared" ref="I134:I145" si="7">IF(OR($B$9="پهنه با خطر نسبی زیاد",$B$9="پهنه با خطر نسبی خیلی زیاد"),(IF(K134&lt;=$D$11,1,IF(AND(K134&gt;$D$11,K134&lt;=4),0.7*(K134-$D$11)/(4-$D$11)+1,IF(K134&gt;4,1.7)))),(IF(OR($B$9="پهنه با خطر نسبی متوسط",$B$9="پهنه با خطر نسبی کم"),(IF(K134&lt;=$D$11,1,IF(AND(K134&gt;$D$11,K134&lt;=4),0.4*(K134-$D$11)/(4-$D$11)+1,IF(K134&gt;4,1.4)))))))</f>
        <v>1.7</v>
      </c>
      <c r="J134" s="62">
        <f t="shared" ref="J134:J145" si="8">IF(AND(K134&gt;=0,K134&lt;=$C$11),$F$11+($E$11-$F$11+1)*(K134/$C$11),IF(AND(K134&gt;$C$11,K134&lt;=$D$11),$E$11+1,IF(K134&gt;$D$11,($E$11+1)*($D$11/K134))))</f>
        <v>0.29844961240310075</v>
      </c>
      <c r="K134" s="63">
        <v>6.45</v>
      </c>
    </row>
    <row r="135" spans="8:11" x14ac:dyDescent="0.25">
      <c r="H135" s="62">
        <f t="shared" si="6"/>
        <v>0.5034615384615384</v>
      </c>
      <c r="I135" s="62">
        <f t="shared" si="7"/>
        <v>1.7</v>
      </c>
      <c r="J135" s="62">
        <f t="shared" si="8"/>
        <v>0.29615384615384616</v>
      </c>
      <c r="K135" s="63">
        <v>6.5</v>
      </c>
    </row>
    <row r="136" spans="8:11" x14ac:dyDescent="0.25">
      <c r="H136" s="62">
        <f t="shared" si="6"/>
        <v>0.49961832061068701</v>
      </c>
      <c r="I136" s="62">
        <f t="shared" si="7"/>
        <v>1.7</v>
      </c>
      <c r="J136" s="62">
        <f t="shared" si="8"/>
        <v>0.29389312977099236</v>
      </c>
      <c r="K136" s="63">
        <v>6.55</v>
      </c>
    </row>
    <row r="137" spans="8:11" x14ac:dyDescent="0.25">
      <c r="H137" s="62">
        <f t="shared" si="6"/>
        <v>0.49583333333333335</v>
      </c>
      <c r="I137" s="62">
        <f t="shared" si="7"/>
        <v>1.7</v>
      </c>
      <c r="J137" s="62">
        <f t="shared" si="8"/>
        <v>0.29166666666666669</v>
      </c>
      <c r="K137" s="63">
        <v>6.6</v>
      </c>
    </row>
    <row r="138" spans="8:11" x14ac:dyDescent="0.25">
      <c r="H138" s="62">
        <f t="shared" si="6"/>
        <v>0.49210526315789477</v>
      </c>
      <c r="I138" s="62">
        <f t="shared" si="7"/>
        <v>1.7</v>
      </c>
      <c r="J138" s="62">
        <f t="shared" si="8"/>
        <v>0.28947368421052633</v>
      </c>
      <c r="K138" s="63">
        <v>6.65</v>
      </c>
    </row>
    <row r="139" spans="8:11" x14ac:dyDescent="0.25">
      <c r="H139" s="62">
        <f t="shared" si="6"/>
        <v>0.48843283582089553</v>
      </c>
      <c r="I139" s="62">
        <f t="shared" si="7"/>
        <v>1.7</v>
      </c>
      <c r="J139" s="62">
        <f t="shared" si="8"/>
        <v>0.28731343283582089</v>
      </c>
      <c r="K139" s="63">
        <v>6.7</v>
      </c>
    </row>
    <row r="140" spans="8:11" x14ac:dyDescent="0.25">
      <c r="H140" s="62">
        <f t="shared" si="6"/>
        <v>0.48481481481481475</v>
      </c>
      <c r="I140" s="62">
        <f t="shared" si="7"/>
        <v>1.7</v>
      </c>
      <c r="J140" s="62">
        <f t="shared" si="8"/>
        <v>0.28518518518518515</v>
      </c>
      <c r="K140" s="63">
        <v>6.75</v>
      </c>
    </row>
    <row r="141" spans="8:11" x14ac:dyDescent="0.25">
      <c r="H141" s="62">
        <f t="shared" si="6"/>
        <v>0.48124999999999996</v>
      </c>
      <c r="I141" s="62">
        <f t="shared" si="7"/>
        <v>1.7</v>
      </c>
      <c r="J141" s="62">
        <f t="shared" si="8"/>
        <v>0.28308823529411764</v>
      </c>
      <c r="K141" s="63">
        <v>6.8</v>
      </c>
    </row>
    <row r="142" spans="8:11" x14ac:dyDescent="0.25">
      <c r="H142" s="62">
        <f t="shared" si="6"/>
        <v>0.47773722627737225</v>
      </c>
      <c r="I142" s="62">
        <f t="shared" si="7"/>
        <v>1.7</v>
      </c>
      <c r="J142" s="62">
        <f t="shared" si="8"/>
        <v>0.28102189781021897</v>
      </c>
      <c r="K142" s="63">
        <v>6.85</v>
      </c>
    </row>
    <row r="143" spans="8:11" x14ac:dyDescent="0.25">
      <c r="H143" s="62">
        <f t="shared" si="6"/>
        <v>0.47427536231884049</v>
      </c>
      <c r="I143" s="62">
        <f t="shared" si="7"/>
        <v>1.7</v>
      </c>
      <c r="J143" s="62">
        <f t="shared" si="8"/>
        <v>0.27898550724637677</v>
      </c>
      <c r="K143" s="63">
        <v>6.9</v>
      </c>
    </row>
    <row r="144" spans="8:11" x14ac:dyDescent="0.25">
      <c r="H144" s="62">
        <f t="shared" si="6"/>
        <v>0.47086330935251786</v>
      </c>
      <c r="I144" s="62">
        <f t="shared" si="7"/>
        <v>1.7</v>
      </c>
      <c r="J144" s="62">
        <f t="shared" si="8"/>
        <v>0.27697841726618699</v>
      </c>
      <c r="K144" s="63">
        <v>6.95</v>
      </c>
    </row>
    <row r="145" spans="8:11" x14ac:dyDescent="0.25">
      <c r="H145" s="62">
        <f t="shared" si="6"/>
        <v>0.46749999999999992</v>
      </c>
      <c r="I145" s="62">
        <f t="shared" si="7"/>
        <v>1.7</v>
      </c>
      <c r="J145" s="62">
        <f t="shared" si="8"/>
        <v>0.27499999999999997</v>
      </c>
      <c r="K145" s="63">
        <v>7</v>
      </c>
    </row>
  </sheetData>
  <sheetProtection algorithmName="SHA-512" hashValue="qAwAvuWCvjlS72IG2jYdbUK+AjGS+u5HZIJtABUSO2awZna0rfuOaSrQ51o+0okqozdtGaEfnxLdIkGYUjvByg==" saltValue="xkL3qMkHV6f5XyafbtbdOw==" spinCount="100000" sheet="1" objects="1" scenarios="1"/>
  <dataConsolidate/>
  <mergeCells count="6">
    <mergeCell ref="C1:K1"/>
    <mergeCell ref="C6:D6"/>
    <mergeCell ref="C7:D7"/>
    <mergeCell ref="C8:F8"/>
    <mergeCell ref="C9:F9"/>
    <mergeCell ref="A2:K2"/>
  </mergeCells>
  <pageMargins left="0.7" right="0.7" top="0.75" bottom="0.75" header="0.3" footer="0.3"/>
  <pageSetup orientation="portrait" r:id="rId1"/>
  <drawing r:id="rId2"/>
  <picture r:id="rId3"/>
  <extLst>
    <ext xmlns:x14="http://schemas.microsoft.com/office/spreadsheetml/2009/9/main" uri="{CCE6A557-97BC-4b89-ADB6-D9C93CAAB3DF}">
      <x14:dataValidations xmlns:xm="http://schemas.microsoft.com/office/excel/2006/main" count="5">
        <x14:dataValidation type="list" allowBlank="1" showInputMessage="1" showErrorMessage="1" error="فقط از لیست انتخاب نمایید">
          <x14:formula1>
            <xm:f>'پارامترهای مرتبط با خاک'!$A$9:$A$10</xm:f>
          </x14:formula1>
          <xm:sqref>B12</xm:sqref>
        </x14:dataValidation>
        <x14:dataValidation type="list" allowBlank="1" showInputMessage="1" showErrorMessage="1" error="فقط از لیست انتخاب نمایید">
          <x14:formula1>
            <xm:f>'سیستم های  باربر جانبی'!$B$2:$B$31</xm:f>
          </x14:formula1>
          <xm:sqref>B5</xm:sqref>
        </x14:dataValidation>
        <x14:dataValidation type="list" allowBlank="1" showInputMessage="1" showErrorMessage="1" error="فقط از لیست انتخاب نمایید">
          <x14:formula1>
            <xm:f>'گروه بندی ساختمان بر اساس اهمیت'!$A$2:$A$5</xm:f>
          </x14:formula1>
          <xm:sqref>B7</xm:sqref>
        </x14:dataValidation>
        <x14:dataValidation type="list" allowBlank="1" showInputMessage="1" showErrorMessage="1" error="فقط از لیست انتخاب نمایید">
          <x14:formula1>
            <xm:f>'نسبت شتاب مبنای طرح A'!$B$2:$B$5</xm:f>
          </x14:formula1>
          <xm:sqref>B9</xm:sqref>
        </x14:dataValidation>
        <x14:dataValidation type="list" allowBlank="1" showInputMessage="1" showErrorMessage="1" error="فقط از لیست انتخاب نمایید">
          <x14:formula1>
            <xm:f>'پارامترهای مرتبط با خاک'!$A$3:$A$6</xm:f>
          </x14:formula1>
          <xm:sqref>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سیستم های  باربر جانبی</vt:lpstr>
      <vt:lpstr>گروه بندی ساختمان بر اساس اهمیت</vt:lpstr>
      <vt:lpstr>نسبت شتاب مبنای طرح A</vt:lpstr>
      <vt:lpstr>پارامترهای مرتبط با خاک</vt:lpstr>
      <vt:lpstr>محاسبات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2017-11-28T08:03:52Z</dcterms:modified>
</cp:coreProperties>
</file>